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MAI 2025\CONSOLIDAT RECTIF MAI 2025\"/>
    </mc:Choice>
  </mc:AlternateContent>
  <xr:revisionPtr revIDLastSave="0" documentId="13_ncr:1_{BAC48AA1-21D7-4475-9BD3-97F439DDF3FC}" xr6:coauthVersionLast="47" xr6:coauthVersionMax="47" xr10:uidLastSave="{00000000-0000-0000-0000-000000000000}"/>
  <bookViews>
    <workbookView xWindow="-120" yWindow="-120" windowWidth="29040" windowHeight="15720" tabRatio="688" xr2:uid="{997507E7-DC0E-4158-9A53-C72C66A6023C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UAT'!$A$1:$K$292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30" i="1" s="1"/>
  <c r="J25" i="1" s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/>
  <c r="I42" i="1"/>
  <c r="K42" i="1"/>
  <c r="I43" i="1"/>
  <c r="K43" i="1" s="1"/>
  <c r="E45" i="1"/>
  <c r="F45" i="1"/>
  <c r="G45" i="1"/>
  <c r="G30" i="1"/>
  <c r="G25" i="1" s="1"/>
  <c r="G20" i="1" s="1"/>
  <c r="H45" i="1"/>
  <c r="C46" i="1"/>
  <c r="D46" i="1"/>
  <c r="E46" i="1"/>
  <c r="E31" i="1" s="1"/>
  <c r="E26" i="1" s="1"/>
  <c r="E21" i="1" s="1"/>
  <c r="E231" i="1" s="1"/>
  <c r="F46" i="1"/>
  <c r="G46" i="1"/>
  <c r="G31" i="1" s="1"/>
  <c r="G26" i="1" s="1"/>
  <c r="G21" i="1" s="1"/>
  <c r="G23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J32" i="1" s="1"/>
  <c r="J27" i="1" s="1"/>
  <c r="C48" i="1"/>
  <c r="D48" i="1"/>
  <c r="D73" i="1"/>
  <c r="D33" i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/>
  <c r="I57" i="1"/>
  <c r="K57" i="1"/>
  <c r="I58" i="1"/>
  <c r="K58" i="1" s="1"/>
  <c r="I60" i="1"/>
  <c r="K60" i="1" s="1"/>
  <c r="I61" i="1"/>
  <c r="K61" i="1"/>
  <c r="I62" i="1"/>
  <c r="K62" i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G140" i="1" s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31" i="1" s="1"/>
  <c r="F26" i="1" s="1"/>
  <c r="F21" i="1" s="1"/>
  <c r="F116" i="1"/>
  <c r="G71" i="1"/>
  <c r="G116" i="1"/>
  <c r="H71" i="1"/>
  <c r="E72" i="1"/>
  <c r="E117" i="1"/>
  <c r="H72" i="1"/>
  <c r="H32" i="1"/>
  <c r="H27" i="1" s="1"/>
  <c r="H22" i="1" s="1"/>
  <c r="J72" i="1"/>
  <c r="E73" i="1"/>
  <c r="E118" i="1"/>
  <c r="E148" i="1"/>
  <c r="E143" i="1" s="1"/>
  <c r="E208" i="1"/>
  <c r="F73" i="1"/>
  <c r="F33" i="1" s="1"/>
  <c r="F28" i="1" s="1"/>
  <c r="F23" i="1" s="1"/>
  <c r="F233" i="1" s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/>
  <c r="I85" i="1"/>
  <c r="K85" i="1" s="1"/>
  <c r="I86" i="1"/>
  <c r="K86" i="1" s="1"/>
  <c r="I87" i="1"/>
  <c r="K87" i="1" s="1"/>
  <c r="I88" i="1"/>
  <c r="K88" i="1" s="1"/>
  <c r="I90" i="1"/>
  <c r="K90" i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17" i="1" s="1"/>
  <c r="I123" i="1"/>
  <c r="K123" i="1" s="1"/>
  <c r="I126" i="1"/>
  <c r="K126" i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E142" i="1" s="1"/>
  <c r="G147" i="1"/>
  <c r="G207" i="1"/>
  <c r="G142" i="1" s="1"/>
  <c r="H147" i="1"/>
  <c r="J147" i="1"/>
  <c r="C148" i="1"/>
  <c r="D148" i="1"/>
  <c r="D208" i="1"/>
  <c r="F148" i="1"/>
  <c r="F143" i="1" s="1"/>
  <c r="F208" i="1"/>
  <c r="G148" i="1"/>
  <c r="G143" i="1" s="1"/>
  <c r="H148" i="1"/>
  <c r="J148" i="1"/>
  <c r="I150" i="1"/>
  <c r="K150" i="1" s="1"/>
  <c r="I151" i="1"/>
  <c r="K151" i="1" s="1"/>
  <c r="I152" i="1"/>
  <c r="K152" i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G141" i="1" s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22" i="1" l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K128" i="1"/>
  <c r="I116" i="1"/>
  <c r="K116" i="1" s="1"/>
  <c r="I47" i="1"/>
  <c r="K47" i="1" s="1"/>
  <c r="E140" i="1"/>
  <c r="H232" i="1"/>
  <c r="F32" i="1"/>
  <c r="F27" i="1" s="1"/>
  <c r="F22" i="1" s="1"/>
  <c r="F232" i="1" s="1"/>
  <c r="D30" i="1"/>
  <c r="D25" i="1" s="1"/>
  <c r="D20" i="1" s="1"/>
  <c r="H141" i="1"/>
  <c r="H230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G230" i="1"/>
  <c r="K148" i="1"/>
  <c r="K143" i="1" s="1"/>
  <c r="K247" i="1"/>
  <c r="K208" i="1"/>
  <c r="K37" i="1"/>
  <c r="K146" i="1"/>
  <c r="E230" i="1"/>
  <c r="K35" i="1"/>
  <c r="K244" i="1"/>
  <c r="K234" i="1" s="1"/>
  <c r="K145" i="1"/>
  <c r="K38" i="1"/>
  <c r="I145" i="1"/>
  <c r="I146" i="1"/>
  <c r="I141" i="1" s="1"/>
  <c r="K157" i="1"/>
  <c r="K147" i="1" s="1"/>
  <c r="K142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C230" i="1" l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<sst xmlns="http://schemas.openxmlformats.org/spreadsheetml/2006/main" count="385" uniqueCount="184">
  <si>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</si>
  <si>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</si>
  <si>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</si>
  <si>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</si>
  <si>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</si>
  <si>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</si>
  <si>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</si>
  <si>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</si>
  <si>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</si>
  <si>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</si>
  <si>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</si>
  <si>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</si>
  <si>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</si>
  <si>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</si>
  <si>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</si>
  <si>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</si>
  <si>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</si>
  <si>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</si>
  <si>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</si>
  <si>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</si>
  <si>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</si>
  <si>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</si>
  <si>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</si>
  <si>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</si>
  <si>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</si>
  <si>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</si>
  <si>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</si>
  <si>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</si>
  <si>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</si>
  <si>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</si>
  <si>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</si>
  <si>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</si>
  <si>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</si>
  <si>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</si>
  <si>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</si>
  <si>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</si>
  <si>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</si>
  <si>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</si>
  <si>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</si>
  <si>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</si>
  <si>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</si>
  <si>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</si>
  <si>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</si>
  <si>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</si>
  <si>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</si>
  <si>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</si>
  <si>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</si>
  <si>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</si>
  <si>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</si>
  <si>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</si>
  <si>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</si>
  <si>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</si>
  <si>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</si>
  <si>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</si>
  <si>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</si>
  <si>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</si>
  <si>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</si>
  <si>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</si>
  <si>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</si>
  <si>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</si>
  <si>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</si>
  <si>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</si>
  <si>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</si>
  <si>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</si>
  <si>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</si>
  <si>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</si>
  <si>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</si>
  <si>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</si>
  <si>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</si>
  <si>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</si>
  <si>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</si>
  <si>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</si>
  <si>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</si>
  <si>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</si>
  <si>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</si>
  <si>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</si>
  <si>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</si>
  <si>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</si>
  <si>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</si>
  <si>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</si>
  <si>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</si>
  <si>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</si>
  <si>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</si>
  <si>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</si>
  <si>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</si>
  <si>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</si>
  <si>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</si>
  <si>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</si>
  <si>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</si>
  <si>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</si>
  <si>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</si>
  <si>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</si>
  <si>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</si>
  <si>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</si>
  <si>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</si>
  <si>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</si>
  <si>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</si>
  <si>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</si>
  <si>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</si>
  <si>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</si>
  <si>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</si>
  <si>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</si>
  <si>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</si>
  <si>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</si>
  <si>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</si>
  <si>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</si>
  <si>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</si>
  <si>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</si>
  <si>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</si>
  <si>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</si>
  <si>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</si>
  <si>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</si>
  <si>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</si>
  <si>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</si>
  <si>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</si>
  <si>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</si>
  <si>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</si>
  <si>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</si>
  <si>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</si>
  <si>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</si>
  <si>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</si>
  <si>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</si>
  <si>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</si>
  <si>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</si>
  <si>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</si>
  <si>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</si>
  <si>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</si>
  <si>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</si>
  <si>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</si>
  <si>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</si>
  <si>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</si>
  <si>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</si>
  <si>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</si>
  <si>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</si>
  <si>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</si>
  <si>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</si>
  <si>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</si>
  <si>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</si>
  <si>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</si>
  <si>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</si>
  <si>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</si>
  <si>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</si>
  <si>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</si>
  <si>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</si>
  <si>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</si>
  <si>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</si>
  <si>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</si>
  <si>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</si>
  <si>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</si>
  <si>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</si>
  <si>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</si>
  <si>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</si>
  <si>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</si>
  <si>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</si>
  <si>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</si>
  <si>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</si>
  <si>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</si>
  <si>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</si>
  <si>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</si>
  <si>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</si>
  <si>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</si>
  <si>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</si>
  <si>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</si>
  <si>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</si>
  <si>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</si>
  <si>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</si>
  <si>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</si>
  <si>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</si>
  <si>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</si>
  <si>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</si>
  <si>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</si>
  <si>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</si>
  <si>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</si>
  <si>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</si>
  <si>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</si>
  <si>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</si>
  <si>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Marian Daniel Păloiu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</si>
  <si>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</si>
  <si>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</si>
  <si>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</si>
  <si>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</si>
  <si>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</si>
  <si>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</si>
  <si>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nr.192 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</si>
</sst>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0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134CFA4D-E5D0-404E-9776-2C3C4B9DAF76}"/>
    <cellStyle name="Normal_Machete buget 99" xfId="26" xr:uid="{EA79FFF5-880C-4BEC-AAF5-7CA03FA1B2F4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B736-1A27-415A-929B-0968AD3B00C1}">
  <dimension ref="A1:V293"/>
  <sheetViews>
    <sheetView tabSelected="1" zoomScale="70" zoomScaleNormal="70" zoomScaleSheetLayoutView="70" workbookViewId="0">
      <selection activeCell="J298" sqref="J298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2" t="s">
        <v>181</v>
      </c>
      <c r="K1" s="143"/>
    </row>
    <row r="2" spans="1:22" ht="18" customHeight="1" x14ac:dyDescent="0.25">
      <c r="A2" s="36"/>
      <c r="B2" s="37"/>
      <c r="D2" s="135"/>
      <c r="E2" s="37"/>
      <c r="I2" s="144" t="s">
        <v>183</v>
      </c>
      <c r="J2" s="144"/>
      <c r="K2" s="145"/>
      <c r="L2" s="5"/>
      <c r="P2" s="5"/>
      <c r="R2" s="4"/>
      <c r="V2" s="4"/>
    </row>
    <row r="3" spans="1:22" s="7" customFormat="1" ht="18" customHeight="1" x14ac:dyDescent="0.25">
      <c r="A3" s="36"/>
      <c r="B3" s="37"/>
      <c r="C3" s="127"/>
      <c r="D3" s="135"/>
      <c r="E3" s="37"/>
      <c r="F3" s="100"/>
      <c r="G3" s="142"/>
      <c r="H3" s="146"/>
      <c r="I3" s="146"/>
      <c r="J3" s="146"/>
      <c r="K3" s="146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49" t="s">
        <v>166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22" ht="18" customHeight="1" x14ac:dyDescent="0.25">
      <c r="A6" s="150" t="s">
        <v>177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5" t="s">
        <v>1</v>
      </c>
      <c r="B9" s="147" t="s">
        <v>2</v>
      </c>
      <c r="C9" s="148" t="s">
        <v>3</v>
      </c>
      <c r="D9" s="148" t="s">
        <v>164</v>
      </c>
      <c r="E9" s="156"/>
      <c r="F9" s="157" t="s">
        <v>165</v>
      </c>
      <c r="G9" s="151" t="s">
        <v>163</v>
      </c>
      <c r="H9" s="154" t="s">
        <v>4</v>
      </c>
      <c r="I9" s="147" t="s">
        <v>5</v>
      </c>
      <c r="J9" s="147" t="s">
        <v>6</v>
      </c>
      <c r="K9" s="147" t="s">
        <v>7</v>
      </c>
    </row>
    <row r="10" spans="1:22" ht="12" customHeight="1" thickTop="1" thickBot="1" x14ac:dyDescent="0.3">
      <c r="A10" s="155"/>
      <c r="B10" s="147"/>
      <c r="C10" s="148"/>
      <c r="D10" s="148"/>
      <c r="E10" s="156"/>
      <c r="F10" s="158"/>
      <c r="G10" s="152"/>
      <c r="H10" s="154"/>
      <c r="I10" s="147"/>
      <c r="J10" s="147" t="s">
        <v>8</v>
      </c>
      <c r="K10" s="147"/>
    </row>
    <row r="11" spans="1:22" ht="12" customHeight="1" thickTop="1" thickBot="1" x14ac:dyDescent="0.3">
      <c r="A11" s="155"/>
      <c r="B11" s="147"/>
      <c r="C11" s="148"/>
      <c r="D11" s="148"/>
      <c r="E11" s="156"/>
      <c r="F11" s="158"/>
      <c r="G11" s="152"/>
      <c r="H11" s="154"/>
      <c r="I11" s="147"/>
      <c r="J11" s="147" t="s">
        <v>9</v>
      </c>
      <c r="K11" s="147"/>
    </row>
    <row r="12" spans="1:22" ht="2.25" customHeight="1" thickTop="1" thickBot="1" x14ac:dyDescent="0.3">
      <c r="A12" s="155"/>
      <c r="B12" s="147"/>
      <c r="C12" s="148"/>
      <c r="D12" s="148"/>
      <c r="E12" s="156"/>
      <c r="F12" s="158"/>
      <c r="G12" s="152"/>
      <c r="H12" s="154"/>
      <c r="I12" s="147"/>
      <c r="J12" s="147" t="s">
        <v>10</v>
      </c>
      <c r="K12" s="147"/>
    </row>
    <row r="13" spans="1:22" ht="12" customHeight="1" thickTop="1" thickBot="1" x14ac:dyDescent="0.3">
      <c r="A13" s="155"/>
      <c r="B13" s="147"/>
      <c r="C13" s="148"/>
      <c r="D13" s="148"/>
      <c r="E13" s="156"/>
      <c r="F13" s="158"/>
      <c r="G13" s="152"/>
      <c r="H13" s="154"/>
      <c r="I13" s="147"/>
      <c r="J13" s="147"/>
      <c r="K13" s="147"/>
    </row>
    <row r="14" spans="1:22" ht="12" customHeight="1" thickTop="1" thickBot="1" x14ac:dyDescent="0.3">
      <c r="A14" s="155"/>
      <c r="B14" s="147"/>
      <c r="C14" s="148"/>
      <c r="D14" s="148"/>
      <c r="E14" s="156"/>
      <c r="F14" s="158"/>
      <c r="G14" s="152"/>
      <c r="H14" s="154"/>
      <c r="I14" s="147"/>
      <c r="J14" s="147"/>
      <c r="K14" s="147"/>
    </row>
    <row r="15" spans="1:22" ht="56.25" customHeight="1" thickTop="1" thickBot="1" x14ac:dyDescent="0.3">
      <c r="A15" s="155"/>
      <c r="B15" s="147"/>
      <c r="C15" s="148"/>
      <c r="D15" s="148"/>
      <c r="E15" s="156"/>
      <c r="F15" s="158"/>
      <c r="G15" s="152"/>
      <c r="H15" s="154"/>
      <c r="I15" s="147"/>
      <c r="J15" s="147"/>
      <c r="K15" s="147"/>
    </row>
    <row r="16" spans="1:22" ht="12.75" customHeight="1" thickTop="1" thickBot="1" x14ac:dyDescent="0.3">
      <c r="A16" s="155"/>
      <c r="B16" s="147"/>
      <c r="C16" s="148"/>
      <c r="D16" s="148"/>
      <c r="E16" s="156"/>
      <c r="F16" s="158"/>
      <c r="G16" s="152"/>
      <c r="H16" s="154"/>
      <c r="I16" s="147"/>
      <c r="J16" s="147"/>
      <c r="K16" s="147"/>
    </row>
    <row r="17" spans="1:11" ht="12.75" hidden="1" customHeight="1" thickTop="1" thickBot="1" x14ac:dyDescent="0.3">
      <c r="A17" s="155"/>
      <c r="B17" s="147"/>
      <c r="C17" s="148"/>
      <c r="D17" s="148"/>
      <c r="E17" s="156"/>
      <c r="F17" s="159"/>
      <c r="G17" s="153"/>
      <c r="H17" s="154"/>
      <c r="I17" s="147"/>
      <c r="J17" s="147"/>
      <c r="K17" s="147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178</v>
      </c>
      <c r="B20" s="44"/>
      <c r="C20" s="130">
        <f t="shared" ref="C20:J23" si="0">SUM(C25+C105+C110+C115+C135)</f>
        <v>1457150</v>
      </c>
      <c r="D20" s="130">
        <f t="shared" si="0"/>
        <v>710594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2202744</v>
      </c>
      <c r="J20" s="85">
        <f t="shared" si="0"/>
        <v>-126992</v>
      </c>
      <c r="K20" s="89">
        <f t="shared" ref="K20:K86" si="1">SUM(I20+J20)</f>
        <v>2075752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179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178</v>
      </c>
      <c r="B25" s="51"/>
      <c r="C25" s="131">
        <f>SUM(C30+C100)</f>
        <v>962501</v>
      </c>
      <c r="D25" s="124">
        <f t="shared" ref="D25:J25" si="2">SUM(D30+D100)</f>
        <v>396539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1359040</v>
      </c>
      <c r="J25" s="87">
        <f t="shared" si="2"/>
        <v>0</v>
      </c>
      <c r="K25" s="87">
        <f t="shared" si="1"/>
        <v>1359040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179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178</v>
      </c>
      <c r="B30" s="51"/>
      <c r="C30" s="124">
        <f>SUM(C35+C45+C60+C65+C70+C95)</f>
        <v>867282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867282</v>
      </c>
      <c r="J30" s="87">
        <f t="shared" si="4"/>
        <v>0</v>
      </c>
      <c r="K30" s="87">
        <f t="shared" si="1"/>
        <v>867282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179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178</v>
      </c>
      <c r="B35" s="34"/>
      <c r="C35" s="125">
        <f>SUM(C40)</f>
        <v>2971</v>
      </c>
      <c r="D35" s="125"/>
      <c r="E35" s="88"/>
      <c r="F35" s="99"/>
      <c r="G35" s="88"/>
      <c r="H35" s="118"/>
      <c r="I35" s="87">
        <f t="shared" si="6"/>
        <v>2971</v>
      </c>
      <c r="J35" s="88"/>
      <c r="K35" s="87">
        <f t="shared" si="1"/>
        <v>2971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179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178</v>
      </c>
      <c r="B40" s="34"/>
      <c r="C40" s="125">
        <v>2971</v>
      </c>
      <c r="D40" s="125"/>
      <c r="E40" s="88"/>
      <c r="F40" s="99"/>
      <c r="G40" s="88"/>
      <c r="H40" s="118"/>
      <c r="I40" s="88">
        <f t="shared" si="6"/>
        <v>2971</v>
      </c>
      <c r="J40" s="88"/>
      <c r="K40" s="87">
        <f t="shared" si="1"/>
        <v>2971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179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178</v>
      </c>
      <c r="B45" s="51"/>
      <c r="C45" s="124">
        <f>SUM(C50+C55)</f>
        <v>497967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497967</v>
      </c>
      <c r="J45" s="87">
        <f t="shared" si="7"/>
        <v>0</v>
      </c>
      <c r="K45" s="87">
        <f t="shared" si="1"/>
        <v>497967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179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178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179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178</v>
      </c>
      <c r="B55" s="34"/>
      <c r="C55" s="126">
        <v>488662</v>
      </c>
      <c r="D55" s="125"/>
      <c r="E55" s="88"/>
      <c r="F55" s="99"/>
      <c r="G55" s="88"/>
      <c r="H55" s="118"/>
      <c r="I55" s="88">
        <f t="shared" si="9"/>
        <v>488662</v>
      </c>
      <c r="J55" s="88"/>
      <c r="K55" s="87">
        <f t="shared" si="1"/>
        <v>488662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179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178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179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178</v>
      </c>
      <c r="B65" s="34"/>
      <c r="C65" s="126">
        <v>169770</v>
      </c>
      <c r="D65" s="125"/>
      <c r="E65" s="88"/>
      <c r="F65" s="99"/>
      <c r="G65" s="88"/>
      <c r="H65" s="118"/>
      <c r="I65" s="87">
        <f t="shared" si="9"/>
        <v>169770</v>
      </c>
      <c r="J65" s="88"/>
      <c r="K65" s="87">
        <f t="shared" si="1"/>
        <v>169770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179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178</v>
      </c>
      <c r="B70" s="51"/>
      <c r="C70" s="124">
        <f>SUM(C75+C80+C85+C90)</f>
        <v>196574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196574</v>
      </c>
      <c r="J70" s="87">
        <f t="shared" si="10"/>
        <v>0</v>
      </c>
      <c r="K70" s="87">
        <f t="shared" si="1"/>
        <v>196574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179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178</v>
      </c>
      <c r="B75" s="34"/>
      <c r="C75" s="126">
        <v>154985</v>
      </c>
      <c r="D75" s="125"/>
      <c r="E75" s="88"/>
      <c r="F75" s="99"/>
      <c r="G75" s="88"/>
      <c r="H75" s="118"/>
      <c r="I75" s="88">
        <f t="shared" ref="I75:I113" si="12">SUM(C75+D75+E75+F75+G75+H75)</f>
        <v>154985</v>
      </c>
      <c r="J75" s="88"/>
      <c r="K75" s="87">
        <f t="shared" si="1"/>
        <v>154985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179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178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179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178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179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178</v>
      </c>
      <c r="B90" s="34"/>
      <c r="C90" s="126">
        <v>41104</v>
      </c>
      <c r="D90" s="125"/>
      <c r="E90" s="88"/>
      <c r="F90" s="99"/>
      <c r="G90" s="88"/>
      <c r="H90" s="118"/>
      <c r="I90" s="88">
        <f t="shared" si="12"/>
        <v>41104</v>
      </c>
      <c r="J90" s="88"/>
      <c r="K90" s="87">
        <f t="shared" si="13"/>
        <v>41104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179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178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179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178</v>
      </c>
      <c r="B100" s="34"/>
      <c r="C100" s="126">
        <v>95219</v>
      </c>
      <c r="D100" s="126">
        <v>396539</v>
      </c>
      <c r="E100" s="88"/>
      <c r="F100" s="99"/>
      <c r="G100" s="88"/>
      <c r="H100" s="118"/>
      <c r="I100" s="87">
        <f t="shared" si="12"/>
        <v>491758</v>
      </c>
      <c r="J100" s="88"/>
      <c r="K100" s="87">
        <f t="shared" si="13"/>
        <v>491758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179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178</v>
      </c>
      <c r="B105" s="34"/>
      <c r="C105" s="126">
        <v>532</v>
      </c>
      <c r="D105" s="125"/>
      <c r="E105" s="88"/>
      <c r="F105" s="99"/>
      <c r="G105" s="88"/>
      <c r="H105" s="118"/>
      <c r="I105" s="87">
        <f t="shared" si="12"/>
        <v>532</v>
      </c>
      <c r="J105" s="88"/>
      <c r="K105" s="87">
        <f t="shared" si="13"/>
        <v>532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179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178</v>
      </c>
      <c r="B110" s="34"/>
      <c r="C110" s="125"/>
      <c r="D110" s="125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179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178</v>
      </c>
      <c r="B115" s="12"/>
      <c r="C115" s="131">
        <f>SUM(C120+C125)</f>
        <v>428969</v>
      </c>
      <c r="D115" s="131">
        <f>SUM(D120+D125)</f>
        <v>314055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743024</v>
      </c>
      <c r="J115" s="94">
        <f t="shared" ref="D115:J116" si="14">SUM(J120+J125)</f>
        <v>-126992</v>
      </c>
      <c r="K115" s="94">
        <f>SUM(K120+K125+K130)</f>
        <v>616032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179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178</v>
      </c>
      <c r="B120" s="15"/>
      <c r="C120" s="126">
        <v>397113</v>
      </c>
      <c r="D120" s="125">
        <v>11755</v>
      </c>
      <c r="E120" s="93"/>
      <c r="F120" s="99"/>
      <c r="G120" s="93"/>
      <c r="H120" s="118"/>
      <c r="I120" s="93">
        <f>SUM(C120+D120+E120+F120+G120+H120)</f>
        <v>408868</v>
      </c>
      <c r="J120" s="93"/>
      <c r="K120" s="94">
        <f t="shared" si="13"/>
        <v>408868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179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178</v>
      </c>
      <c r="B125" s="15"/>
      <c r="C125" s="126">
        <v>31856</v>
      </c>
      <c r="D125" s="126">
        <v>302300</v>
      </c>
      <c r="E125" s="93"/>
      <c r="F125" s="93"/>
      <c r="G125" s="93"/>
      <c r="H125" s="118"/>
      <c r="I125" s="93">
        <f>SUM(C125+D125+E125+F125+G125+H125)</f>
        <v>334156</v>
      </c>
      <c r="J125" s="123">
        <v>-126992</v>
      </c>
      <c r="K125" s="94">
        <f t="shared" si="13"/>
        <v>207164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179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178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179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178</v>
      </c>
      <c r="B135" s="34"/>
      <c r="C135" s="125">
        <v>65148</v>
      </c>
      <c r="D135" s="126"/>
      <c r="E135" s="88"/>
      <c r="F135" s="99"/>
      <c r="G135" s="88"/>
      <c r="H135" s="118"/>
      <c r="I135" s="87">
        <f>SUM(C135+D135+E135+F135+G135+H135)</f>
        <v>65148</v>
      </c>
      <c r="J135" s="88"/>
      <c r="K135" s="87">
        <f t="shared" si="13"/>
        <v>65148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179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178</v>
      </c>
      <c r="B140" s="51"/>
      <c r="C140" s="131">
        <f>SUM(C145+C200+C205+C220+C225)</f>
        <v>1464286</v>
      </c>
      <c r="D140" s="131">
        <f>SUM(D145+D200+D205+D220+D225)</f>
        <v>720848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2220134</v>
      </c>
      <c r="J140" s="86">
        <f t="shared" si="16"/>
        <v>-126992</v>
      </c>
      <c r="K140" s="86">
        <f t="shared" si="16"/>
        <v>2093142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179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178</v>
      </c>
      <c r="B145" s="51"/>
      <c r="C145" s="124">
        <f>SUM(C150+C155+C160+C165+C170+C175+C180+C185+C190+C195)</f>
        <v>1279980</v>
      </c>
      <c r="D145" s="124">
        <f>SUM(D150+D155+D160+D165+D170+D175+D180+D185+D190+D195)</f>
        <v>705908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1985888</v>
      </c>
      <c r="J145" s="87">
        <f t="shared" si="18"/>
        <v>-126992</v>
      </c>
      <c r="K145" s="87">
        <f t="shared" si="18"/>
        <v>1858896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179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178</v>
      </c>
      <c r="B150" s="34"/>
      <c r="C150" s="126">
        <v>148277</v>
      </c>
      <c r="D150" s="126">
        <v>480062</v>
      </c>
      <c r="E150" s="88"/>
      <c r="F150" s="99"/>
      <c r="G150" s="88"/>
      <c r="H150" s="118"/>
      <c r="I150" s="88">
        <f t="shared" ref="I150:I180" si="20">SUM(C150+D150+E150+F150+G150+H150)</f>
        <v>628339</v>
      </c>
      <c r="J150" s="88"/>
      <c r="K150" s="87">
        <f>SUM(I150+J150)</f>
        <v>628339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179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178</v>
      </c>
      <c r="B155" s="34"/>
      <c r="C155" s="126">
        <v>348090</v>
      </c>
      <c r="D155" s="126">
        <v>210857</v>
      </c>
      <c r="E155" s="88"/>
      <c r="F155" s="99"/>
      <c r="G155" s="88"/>
      <c r="H155" s="118"/>
      <c r="I155" s="88">
        <f t="shared" si="20"/>
        <v>558947</v>
      </c>
      <c r="J155" s="88"/>
      <c r="K155" s="88">
        <f>SUM(I155+J155)</f>
        <v>558947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179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178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179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178</v>
      </c>
      <c r="B165" s="34"/>
      <c r="C165" s="126">
        <v>52500</v>
      </c>
      <c r="D165" s="125"/>
      <c r="E165" s="88"/>
      <c r="F165" s="99"/>
      <c r="G165" s="88"/>
      <c r="H165" s="118"/>
      <c r="I165" s="88">
        <f t="shared" si="20"/>
        <v>52500</v>
      </c>
      <c r="J165" s="88"/>
      <c r="K165" s="88">
        <f t="shared" si="21"/>
        <v>52500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179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178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179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178</v>
      </c>
      <c r="B175" s="34"/>
      <c r="C175" s="126">
        <v>126992</v>
      </c>
      <c r="D175" s="125"/>
      <c r="E175" s="88"/>
      <c r="F175" s="99"/>
      <c r="G175" s="88"/>
      <c r="H175" s="118"/>
      <c r="I175" s="88">
        <f t="shared" si="20"/>
        <v>126992</v>
      </c>
      <c r="J175" s="123">
        <v>-126992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179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178</v>
      </c>
      <c r="B180" s="34"/>
      <c r="C180" s="126">
        <v>23306</v>
      </c>
      <c r="D180" s="125">
        <v>0</v>
      </c>
      <c r="E180" s="88"/>
      <c r="F180" s="99"/>
      <c r="G180" s="88"/>
      <c r="H180" s="118"/>
      <c r="I180" s="88">
        <f t="shared" si="20"/>
        <v>23306</v>
      </c>
      <c r="J180" s="88"/>
      <c r="K180" s="88">
        <f>SUM(I180+J180)</f>
        <v>23306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179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178</v>
      </c>
      <c r="B185" s="15"/>
      <c r="C185" s="126">
        <v>476753</v>
      </c>
      <c r="D185" s="125">
        <v>11755</v>
      </c>
      <c r="E185" s="93"/>
      <c r="F185" s="99"/>
      <c r="G185" s="93"/>
      <c r="H185" s="118"/>
      <c r="I185" s="93">
        <f t="shared" si="22"/>
        <v>488508</v>
      </c>
      <c r="J185" s="93"/>
      <c r="K185" s="93">
        <f>SUM(I185+J185)</f>
        <v>488508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179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178</v>
      </c>
      <c r="B190" s="34"/>
      <c r="C190" s="126">
        <v>88835</v>
      </c>
      <c r="D190" s="125"/>
      <c r="E190" s="88"/>
      <c r="F190" s="99"/>
      <c r="G190" s="88"/>
      <c r="H190" s="118"/>
      <c r="I190" s="88">
        <f t="shared" si="22"/>
        <v>88835</v>
      </c>
      <c r="J190" s="88"/>
      <c r="K190" s="88">
        <f>SUM(I190+J190)</f>
        <v>88835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179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178</v>
      </c>
      <c r="B195" s="34"/>
      <c r="C195" s="126">
        <v>2822</v>
      </c>
      <c r="D195" s="126">
        <v>3234</v>
      </c>
      <c r="E195" s="88"/>
      <c r="F195" s="99"/>
      <c r="G195" s="88"/>
      <c r="H195" s="118"/>
      <c r="I195" s="88">
        <f t="shared" si="22"/>
        <v>6056</v>
      </c>
      <c r="J195" s="88"/>
      <c r="K195" s="88">
        <f>SUM(I195+J195)</f>
        <v>6056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179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178</v>
      </c>
      <c r="B200" s="34"/>
      <c r="C200" s="126">
        <v>163571</v>
      </c>
      <c r="D200" s="126">
        <v>14940</v>
      </c>
      <c r="E200" s="88"/>
      <c r="F200" s="99"/>
      <c r="G200" s="88">
        <v>35000</v>
      </c>
      <c r="H200" s="118"/>
      <c r="I200" s="88">
        <f t="shared" si="22"/>
        <v>213511</v>
      </c>
      <c r="J200" s="88"/>
      <c r="K200" s="88">
        <f>SUM(I200+J200)</f>
        <v>213511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179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178</v>
      </c>
      <c r="B205" s="12"/>
      <c r="C205" s="131">
        <f>SUM(C210+C215)</f>
        <v>26962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179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178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179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178</v>
      </c>
      <c r="B215" s="15"/>
      <c r="C215" s="126">
        <v>26962</v>
      </c>
      <c r="D215" s="125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179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178</v>
      </c>
      <c r="B220" s="34"/>
      <c r="C220" s="125">
        <v>-6227</v>
      </c>
      <c r="D220" s="125"/>
      <c r="E220" s="88"/>
      <c r="F220" s="99"/>
      <c r="G220" s="88"/>
      <c r="H220" s="118"/>
      <c r="I220" s="88">
        <f t="shared" si="25"/>
        <v>-6227</v>
      </c>
      <c r="J220" s="88"/>
      <c r="K220" s="88">
        <f>SUM(I220+J220)</f>
        <v>-6227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179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178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179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180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178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179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37" t="s">
        <v>173</v>
      </c>
      <c r="C288" s="137"/>
      <c r="D288" s="137"/>
      <c r="E288" s="137"/>
      <c r="F288" s="137"/>
      <c r="G288" s="137"/>
      <c r="H288" s="137"/>
      <c r="I288" s="79"/>
      <c r="J288" s="136" t="s">
        <v>167</v>
      </c>
      <c r="K288" s="136"/>
    </row>
    <row r="289" spans="1:11" s="69" customFormat="1" ht="22.15" hidden="1" customHeight="1" x14ac:dyDescent="0.3">
      <c r="A289" s="77" t="s">
        <v>170</v>
      </c>
      <c r="B289" s="137" t="s">
        <v>174</v>
      </c>
      <c r="C289" s="137"/>
      <c r="D289" s="137"/>
      <c r="E289" s="137"/>
      <c r="F289" s="137"/>
      <c r="G289" s="137"/>
      <c r="H289" s="137"/>
      <c r="I289" s="79"/>
      <c r="J289" s="136" t="s">
        <v>168</v>
      </c>
      <c r="K289" s="136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40" t="s">
        <v>182</v>
      </c>
      <c r="K290" s="141"/>
    </row>
    <row r="291" spans="1:11" ht="20.25" customHeight="1" x14ac:dyDescent="0.3">
      <c r="A291" s="139" t="s">
        <v>156</v>
      </c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</row>
    <row r="292" spans="1:11" ht="18" customHeight="1" x14ac:dyDescent="0.3">
      <c r="A292" s="138" t="s">
        <v>176</v>
      </c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</row>
    <row r="293" spans="1:11" x14ac:dyDescent="0.25">
      <c r="A293" s="38"/>
      <c r="B293" s="38"/>
      <c r="I293" s="38"/>
      <c r="K293" s="38"/>
    </row>
  </sheetData>
  <mergeCells count="23"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2025-05-22T10:51:01Z</cp:lastPrinted>
  <dcterms:created xsi:type="dcterms:W3CDTF">2019-11-19T15:52:31Z</dcterms:created>
  <dcterms:modified xsi:type="dcterms:W3CDTF">2025-05-26T10:15:11Z</dcterms:modified>
</cp:coreProperties>
</file>