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NEXA 1" sheetId="1" r:id="rId1"/>
    <sheet name="ANEXA 2" sheetId="2" state="hidden" r:id="rId2"/>
    <sheet name="ANEXA 3" sheetId="3" state="hidden" r:id="rId3"/>
    <sheet name="ANEXA 4" sheetId="4" state="hidden" r:id="rId4"/>
    <sheet name="ANEXA5" sheetId="5" state="hidden" r:id="rId5"/>
  </sheets>
  <definedNames>
    <definedName name="Excel_BuiltIn_Print_Area" localSheetId="0">'ANEXA 1'!$A$1:$M$75</definedName>
    <definedName name="Excel_BuiltIn_Print_Area" localSheetId="3">'ANEXA 4'!$A$1:$P$170</definedName>
    <definedName name="Excel_BuiltIn_Print_Area_1">0</definedName>
    <definedName name="Excel_BuiltIn_Print_Area_1_1">0</definedName>
    <definedName name="Excel_BuiltIn_Print_Area_1_1_1">0</definedName>
    <definedName name="Excel_BuiltIn_Print_Area_2">0</definedName>
    <definedName name="Excel_BuiltIn_Print_Area_2_1">0</definedName>
    <definedName name="Excel_BuiltIn_Print_Area_3">0</definedName>
    <definedName name="Excel_BuiltIn_Print_Area_3_1">0</definedName>
    <definedName name="Excel_BuiltIn_Print_Titles" localSheetId="0">'ANEXA 1'!$10:$12</definedName>
    <definedName name="Excel_BuiltIn_Print_Titles" localSheetId="3">'ANEXA 4'!$9:$11</definedName>
    <definedName name="Excel_BuiltIn_Print_Titles_1">0</definedName>
    <definedName name="Excel_BuiltIn_Print_Titles_1_1">0</definedName>
    <definedName name="Excel_BuiltIn_Print_Titles_1_1_1">0</definedName>
    <definedName name="_xlnm.Print_Area" localSheetId="0">'ANEXA 1'!$A$1:$M$79</definedName>
  </definedNames>
  <calcPr fullCalcOnLoad="1"/>
</workbook>
</file>

<file path=xl/sharedStrings.xml><?xml version="1.0" encoding="utf-8"?>
<sst xmlns="http://schemas.openxmlformats.org/spreadsheetml/2006/main" count="578" uniqueCount="440">
  <si>
    <t>CRAIOVA,Str.CALEA BUCURESTI, Nr.51, DOLJ</t>
  </si>
  <si>
    <t>Cod unic de înregistrare 28001235</t>
  </si>
  <si>
    <t>Nr.Ordine Reg.Com : J16/181/2011</t>
  </si>
  <si>
    <t>mii lei</t>
  </si>
  <si>
    <t>INDICATORI</t>
  </si>
  <si>
    <t>Nr. rd.</t>
  </si>
  <si>
    <t xml:space="preserve">%       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</si>
  <si>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</si>
  <si>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</si>
  <si>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</si>
  <si>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</si>
  <si>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</si>
  <si>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</si>
  <si>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</si>
  <si>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</si>
  <si>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</si>
  <si>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</si>
  <si>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</si>
  <si>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</si>
  <si>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</si>
  <si>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</si>
  <si>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</si>
  <si>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</si>
  <si>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</si>
  <si>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</si>
  <si>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</si>
  <si>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</si>
  <si>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</si>
  <si>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</si>
  <si>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</si>
  <si>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</si>
  <si>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</si>
  <si>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</si>
  <si>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</si>
  <si>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</si>
  <si>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</si>
  <si>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</si>
  <si>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</si>
  <si>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</si>
  <si>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</si>
  <si>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</si>
  <si>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contributiile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</si>
  <si>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</si>
  <si>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</si>
  <si>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</si>
  <si>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</si>
  <si>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</si>
  <si>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</si>
  <si>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</si>
  <si>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</si>
  <si>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</si>
  <si>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</si>
  <si>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</si>
  <si>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</si>
  <si>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</si>
  <si>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</si>
  <si>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</si>
  <si>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</si>
  <si>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</si>
  <si>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</si>
  <si>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</si>
  <si>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</si>
  <si>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</si>
  <si>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</si>
  <si>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</si>
  <si>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</si>
  <si>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</si>
  <si>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</si>
  <si>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</si>
  <si>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</si>
  <si>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</si>
  <si>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</si>
  <si>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</si>
  <si>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</si>
  <si>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</si>
  <si>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</si>
  <si>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</si>
  <si>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</si>
  <si>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</si>
  <si>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</si>
  <si>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</si>
  <si>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</si>
  <si>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</si>
  <si>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</si>
  <si>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</si>
  <si>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</si>
  <si>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</si>
  <si>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* </t>
  </si>
  <si>
    <t>Castigul mediu lunar pe salariat (lei/persoana) determinat pe baza cheltuielilor de natura salariala , recalculat cf Legii anuale a bugetului de stat 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</si>
  <si>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</si>
  <si>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</si>
  <si>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</si>
  <si>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</si>
  <si>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Plăţi restante</t>
  </si>
  <si>
    <t>Creanţe restante</t>
  </si>
  <si>
    <t>DIRECTOR TEHNIC</t>
  </si>
  <si>
    <t>MARACINE ALIN MADALIN</t>
  </si>
  <si>
    <t>NEAGOE CLAUDIU STEFAN</t>
  </si>
  <si>
    <t>DIRECTOR DEZVOLTARE</t>
  </si>
  <si>
    <t>DIRECTOR ECONOMIC</t>
  </si>
  <si>
    <t xml:space="preserve"> MARIN MARIAN VIOREL</t>
  </si>
  <si>
    <t>TUDOR CLAUDIA NICOLETTE</t>
  </si>
  <si>
    <t>S.C. PIETE SI TARGURI CRAIOVA SRL</t>
  </si>
  <si>
    <t>Anexa nr.2</t>
  </si>
  <si>
    <t>Detalierea indicatorilor economico-financiari prevăzuţi în bugetul de venituri şi cheltuieli si repartizarea  pe trimestre a acestora</t>
  </si>
  <si>
    <t xml:space="preserve"> Aprobat</t>
  </si>
  <si>
    <t>din care:</t>
  </si>
  <si>
    <t>7=6d/5</t>
  </si>
  <si>
    <t>8=5/3a</t>
  </si>
  <si>
    <t>conform Hotararii C.A.</t>
  </si>
  <si>
    <t>Trim I</t>
  </si>
  <si>
    <t>Trim II</t>
  </si>
  <si>
    <t>Trim III</t>
  </si>
  <si>
    <t>An</t>
  </si>
  <si>
    <t>3a</t>
  </si>
  <si>
    <t>4a</t>
  </si>
  <si>
    <t>6a</t>
  </si>
  <si>
    <t>6b</t>
  </si>
  <si>
    <t>6c</t>
  </si>
  <si>
    <t>6d</t>
  </si>
  <si>
    <t>VENITURI TOTALE (Rd.2+Rd.22+Rd.28)</t>
  </si>
  <si>
    <t>Venituri totale din exploatare (Rd. 3 + Rd. 8 + Rd. 9 + Rd. 12 + Rd. 13 + Rd. 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</si>
  <si>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</si>
  <si>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</si>
  <si>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</si>
  <si>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</si>
  <si>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</si>
  <si>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</si>
  <si>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</si>
  <si>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</si>
  <si>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</si>
  <si>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</si>
  <si>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</si>
  <si>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</si>
  <si>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</si>
  <si>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</si>
  <si>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</si>
  <si>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</si>
  <si>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</si>
  <si>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</si>
  <si>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</si>
  <si>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</si>
  <si>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</si>
  <si>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</si>
  <si>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</si>
  <si>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</si>
  <si>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</si>
  <si>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</si>
  <si>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</si>
  <si>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</si>
  <si>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</si>
  <si>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</si>
  <si>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</si>
  <si>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</si>
  <si>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</si>
  <si>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</si>
  <si>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(Rd.30+Rd.131+Rd.139)</t>
  </si>
  <si>
    <t xml:space="preserve">Cheltuieli de exploatare (Rd.31+Rd.79+Rd.86+Rd.114),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</si>
  <si>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</si>
  <si>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</si>
  <si>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</si>
  <si>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</si>
  <si>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</si>
  <si>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</si>
  <si>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</si>
  <si>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</si>
  <si>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</si>
  <si>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</si>
  <si>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</si>
  <si>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</si>
  <si>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</si>
  <si>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</si>
  <si>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</si>
  <si>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</si>
  <si>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</si>
  <si>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</si>
  <si>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</si>
  <si>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</si>
  <si>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</si>
  <si>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</si>
  <si>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</si>
  <si>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</si>
  <si>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   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</si>
  <si>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</si>
  <si>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</si>
  <si>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</si>
  <si>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</si>
  <si>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</si>
  <si>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</si>
  <si>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</si>
  <si>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</si>
  <si>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</si>
  <si>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</si>
  <si>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</si>
  <si>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</si>
  <si>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</si>
  <si>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</si>
  <si>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indomeniul medcal si sanatate</t>
  </si>
  <si>
    <t>d2)</t>
  </si>
  <si>
    <t>ch. de sponsorizare in domeniile educatie, invatamant,social si sport,din care:</t>
  </si>
  <si>
    <t>d3)</t>
  </si>
  <si>
    <t>pentru cluburile sportive</t>
  </si>
  <si>
    <t>d4)</t>
  </si>
  <si>
    <t>ch de sponsorizare pt alte activitati</t>
  </si>
  <si>
    <t>cheltuieli cu transportul de bunuri şi persoane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</si>
  <si>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</si>
  <si>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</si>
  <si>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</si>
  <si>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</si>
  <si>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</si>
  <si>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</si>
  <si>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</si>
  <si>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</si>
  <si>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</si>
  <si>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</si>
  <si>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</si>
  <si>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</si>
  <si>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</si>
  <si>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</si>
  <si>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</si>
  <si>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</si>
  <si>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</si>
  <si>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</si>
  <si>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</si>
  <si>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</si>
  <si>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</si>
  <si>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</si>
  <si>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</si>
  <si>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</si>
  <si>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</si>
  <si>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</si>
  <si>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</si>
  <si>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</si>
  <si>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</si>
  <si>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</si>
  <si>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</si>
  <si>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</si>
  <si>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</si>
  <si>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</si>
  <si>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</si>
  <si>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</si>
  <si>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</si>
  <si>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</si>
  <si>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</si>
  <si>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</si>
  <si>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 25 din Legea nr. 227/2015(in limita art.25 alin(3)lit.b) privind Codul fiscal,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</si>
  <si>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</si>
  <si>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</si>
  <si>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</si>
  <si>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</si>
  <si>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</si>
  <si>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</si>
  <si>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</si>
  <si>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</si>
  <si>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</si>
  <si>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</si>
  <si>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</si>
  <si>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</si>
  <si>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</si>
  <si>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</si>
  <si>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</si>
  <si>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</si>
  <si>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</si>
  <si>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contributiile datorate de angajator </t>
  </si>
  <si>
    <t>D. Alte cheltuieli de exploatare (Rd.115+Rd.118+Rd.119+Rd.120+Rd.121+Rd.122), din care:</t>
  </si>
  <si>
    <r>
      <rPr>
        <b/>
        <sz val="10"/>
        <rFont val="Arial"/>
        <family val="2"/>
      </rP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</si>
  <si>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</si>
  <si>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</si>
  <si>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</si>
  <si>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</si>
  <si>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</si>
  <si>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</si>
  <si>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r>
      <rPr>
        <b/>
        <sz val="10"/>
        <rFont val="Arial"/>
        <family val="2"/>
      </rP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</si>
  <si>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</si>
  <si>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</si>
  <si>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</si>
  <si>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</si>
  <si>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</si>
  <si>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</si>
  <si>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</si>
  <si>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</si>
  <si>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</si>
  <si>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</si>
  <si>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</si>
  <si>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r>
      <rPr>
        <b/>
        <sz val="10"/>
        <rFont val="Arial"/>
        <family val="2"/>
      </rP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</si>
  <si>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privind dobânzile (Rd.133+Rd.134), din care:</t>
  </si>
  <si>
    <t>aferente creditelor pentru investiţii</t>
  </si>
  <si>
    <t>aferente creditelor pentru activitatea curentă</t>
  </si>
  <si>
    <t>cheltuieli din diferenţe de curs valutar (Rd.136+Rd.137), din care:</t>
  </si>
  <si>
    <t>alte cheltuieli financiare</t>
  </si>
  <si>
    <t>REZULTATUL BRUT (profit/pierdere)   (Rd.1-Rd.29)</t>
  </si>
  <si>
    <t>venituri neimpozabile</t>
  </si>
  <si>
    <t>cheltuieli nedeductibile fiscal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</si>
  <si>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</si>
  <si>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</si>
  <si>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</si>
  <si>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</si>
  <si>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</si>
  <si>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 xml:space="preserve">Nr.mediu de salariaţi </t>
  </si>
  <si>
    <t>Castigul mediu lunar pe salariat determinat pe baza cheltuielilor de natura salariala              [(Rd.147-Rd.93-Rd98/rd.153]/12*1000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</si>
  <si>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</si>
  <si>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</si>
  <si>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</si>
  <si>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</si>
  <si>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</si>
  <si>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</si>
  <si>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</si>
  <si>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</si>
  <si>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</si>
  <si>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</si>
  <si>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</si>
  <si>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</si>
  <si>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</si>
  <si>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</si>
  <si>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</si>
  <si>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</si>
  <si>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</si>
  <si>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 xml:space="preserve">          ADMINISTRATOR/DIRECTOR GENERAL</t>
  </si>
  <si>
    <t xml:space="preserve">        DIRECTOR DEZVOLTARE</t>
  </si>
  <si>
    <t>Anexa nr.3</t>
  </si>
  <si>
    <t>Gradul de realizare a veniturilor totale</t>
  </si>
  <si>
    <t>Mii lei</t>
  </si>
  <si>
    <t xml:space="preserve">Nr </t>
  </si>
  <si>
    <t xml:space="preserve">INDICATORI 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</si>
  <si>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</si>
  <si>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</si>
  <si>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</si>
  <si>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</si>
  <si>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</si>
  <si>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</si>
  <si>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</si>
  <si>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</si>
  <si>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</si>
  <si>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 xml:space="preserve">                                                                           </t>
  </si>
  <si>
    <t xml:space="preserve">  ADMINISTRATOR/DIRECTOR GENERAL</t>
  </si>
  <si>
    <t xml:space="preserve">                    DIRECTOR DEZVOLTARE</t>
  </si>
  <si>
    <t>MARIN MARIAN VIOREL</t>
  </si>
  <si>
    <t>Anexa nr.4</t>
  </si>
  <si>
    <t>Programul de investiţii, dotări şi sursele de finanţare</t>
  </si>
  <si>
    <t>Data finalizării investiţiei</t>
  </si>
  <si>
    <t>Valoare</t>
  </si>
  <si>
    <t>Realizat/ Preliminat</t>
  </si>
  <si>
    <t>An 2024</t>
  </si>
  <si>
    <t>I</t>
  </si>
  <si>
    <t>Surse proprii, din care:</t>
  </si>
  <si>
    <t xml:space="preserve">  a) - amortizare</t>
  </si>
  <si>
    <t xml:space="preserve"> g) – alte rezerve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</si>
  <si>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</si>
  <si>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</si>
  <si>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</si>
  <si>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</si>
  <si>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</si>
  <si>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</si>
  <si>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</si>
  <si>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</si>
  <si>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</si>
  <si>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>Hale comercializare produse second hand Targ Municipal (PT, DE, executie</t>
  </si>
  <si>
    <t>Modernizare Piata Brazda lui Novac(SF)</t>
  </si>
  <si>
    <t>Modernizare hale preambalate P.Brazda (SF)</t>
  </si>
  <si>
    <t>Modernizare Piata Ciuperca (PT,DE si executie)</t>
  </si>
  <si>
    <t>Modernizare hale preambalate P.Brazda  (PT+DE+ executie)</t>
  </si>
  <si>
    <t>Investiţii noi, din care:</t>
  </si>
  <si>
    <t>b) pentru bunurile de natura domeniului public al statului sau al unităţii administrativ teritoriale:</t>
  </si>
  <si>
    <t>*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</si>
  <si>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</si>
  <si>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</si>
  <si>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</si>
  <si>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</si>
  <si>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</si>
  <si>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</si>
  <si>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</si>
  <si>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ADMINISTRATOR/DIRECTOR GENERAL</t>
  </si>
  <si>
    <t xml:space="preserve">            MARACINE ALIN MADALIN</t>
  </si>
  <si>
    <t xml:space="preserve">  DIRECTOR DEZVOLTARE</t>
  </si>
  <si>
    <t xml:space="preserve">DIRECTOR  ECONOMIC </t>
  </si>
  <si>
    <t xml:space="preserve">                     MARIN MARIAN VIOREL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</si>
  <si>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</si>
  <si>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</si>
  <si>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</si>
  <si>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</si>
  <si>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</si>
  <si>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</si>
  <si>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</si>
  <si>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</si>
  <si>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</si>
  <si>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</si>
  <si>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</si>
  <si>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</si>
  <si>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</si>
  <si>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Cresterea veniturilor</t>
  </si>
  <si>
    <t>x</t>
  </si>
  <si>
    <t>TOTAL Pct. I</t>
  </si>
  <si>
    <t>0</t>
  </si>
  <si>
    <t>Pct. II</t>
  </si>
  <si>
    <t>Cauze care diminuează efectul măsurilor prevăzute la Pct. I</t>
  </si>
  <si>
    <t>Crestere preturi si tarife</t>
  </si>
  <si>
    <t>TOTAL Pct. II</t>
  </si>
  <si>
    <t>Pct. III</t>
  </si>
  <si>
    <t>TOTAL GENERAL Pct. I + Pct. II</t>
  </si>
  <si>
    <t xml:space="preserve">          MARACINE ALIN MADALIN</t>
  </si>
  <si>
    <t>Estimări an 2025</t>
  </si>
  <si>
    <t>Prevederi an 2022</t>
  </si>
  <si>
    <t>Realizare sistem de incalzire cu gaze naturale -Piata Chiriac</t>
  </si>
  <si>
    <t>An 2025</t>
  </si>
  <si>
    <t xml:space="preserve">  b) – profit 2019</t>
  </si>
  <si>
    <t xml:space="preserve">  c) – profit 2020</t>
  </si>
  <si>
    <t xml:space="preserve">  d)-profit 2021</t>
  </si>
  <si>
    <t xml:space="preserve">  e)-profit 2022</t>
  </si>
  <si>
    <t xml:space="preserve">  f)-profit 2023</t>
  </si>
  <si>
    <t>h)-capitalizare dividende 2019</t>
  </si>
  <si>
    <t>i) capitalizare dividende 2021</t>
  </si>
  <si>
    <t xml:space="preserve">                                    DIRECTOR TEHNIC</t>
  </si>
  <si>
    <t>an precedent 2022</t>
  </si>
  <si>
    <t>an curent 2023</t>
  </si>
  <si>
    <t>Pachet software pentru achizitii publice</t>
  </si>
  <si>
    <t>Licente Windows 10</t>
  </si>
  <si>
    <t>Construire hala metalica-Piata Brazda lui Novac(PT+DE+EXECUTIE)</t>
  </si>
  <si>
    <t>An precedent 2023</t>
  </si>
  <si>
    <t>Aprobat an curent 2024</t>
  </si>
  <si>
    <t>An 2026</t>
  </si>
  <si>
    <t>Prevederi an 2023</t>
  </si>
  <si>
    <t>Prevederi an precedent 2023</t>
  </si>
  <si>
    <t>Propuneri an curent 2024</t>
  </si>
  <si>
    <t xml:space="preserve"> Preliminat / Realizat an 2023</t>
  </si>
  <si>
    <t xml:space="preserve">conform HCL  Nr569  Din 29.11.2023 </t>
  </si>
  <si>
    <t>Realizat 2022</t>
  </si>
  <si>
    <t>Estimări an 2026</t>
  </si>
  <si>
    <t xml:space="preserve"> Realizat/ Preliminat  an precedent 2023</t>
  </si>
  <si>
    <t>232</t>
  </si>
  <si>
    <t>278</t>
  </si>
  <si>
    <t>j) capitalizare 2024</t>
  </si>
  <si>
    <t>Achizitionare mese, mese in trepte, tonete Piata Centrala</t>
  </si>
  <si>
    <t>Sistem panouri fotovoltaice -Piata Centrala</t>
  </si>
  <si>
    <t>ANEXA</t>
  </si>
  <si>
    <t>AL S.C. PIEȚE ȘI TÂRGURI CRAIOVA S.R.L.</t>
  </si>
  <si>
    <t xml:space="preserve"> BUGET  DE  VENITURI  ŞI  CHELTUIELI  PE  ANUL 2024</t>
  </si>
  <si>
    <t>Buget an curent 2024</t>
  </si>
  <si>
    <t>PREȘEDINTE DE ȘEDINȚĂ</t>
  </si>
  <si>
    <t>LUCIAN-COSTIN DINDIRICĂ</t>
  </si>
  <si>
    <t>la Hotărârea nr.95/29.02.2024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</si>
</sst>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[$€-407];[Red]\-#,##0.00\ [$€-407]"/>
    <numFmt numFmtId="181" formatCode="mm/dd/yyyy"/>
    <numFmt numFmtId="182" formatCode="mm/dd/yy"/>
    <numFmt numFmtId="183" formatCode="#.##0"/>
    <numFmt numFmtId="184" formatCode="#.##0.00"/>
    <numFmt numFmtId="185" formatCode="[$-418]d\ mmmm\ yyyy"/>
  </numFmts>
  <fonts count="41">
    <font>
      <sz val="10"/>
      <color indexed="8"/>
      <name val="Arial"/>
      <family val="0"/>
    </font>
    <font>
      <sz val="10"/>
      <name val="Arial"/>
      <family val="0"/>
    </font>
    <font>
      <b/>
      <i/>
      <u val="single"/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0" fillId="4" borderId="0" applyNumberFormat="0" applyBorder="0" applyAlignment="0" applyProtection="0"/>
    <xf numFmtId="0" fontId="7" fillId="20" borderId="1" applyNumberFormat="0" applyAlignment="0" applyProtection="0"/>
    <xf numFmtId="0" fontId="15" fillId="0" borderId="2" applyNumberFormat="0" applyFill="0" applyAlignment="0" applyProtection="0"/>
    <xf numFmtId="0" fontId="6" fillId="3" borderId="0" applyNumberFormat="0" applyBorder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17" fillId="20" borderId="3" applyNumberFormat="0" applyAlignment="0" applyProtection="0"/>
    <xf numFmtId="0" fontId="14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80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23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7">
    <xf numFmtId="0" fontId="0" fillId="0" borderId="0" xfId="0" applyAlignment="1">
      <alignment/>
    </xf>
    <xf numFmtId="0" fontId="21" fillId="24" borderId="0" xfId="50" applyFont="1" applyFill="1" applyAlignment="1">
      <alignment horizontal="left" vertical="center"/>
      <protection/>
    </xf>
    <xf numFmtId="0" fontId="21" fillId="24" borderId="0" xfId="50" applyFont="1" applyFill="1" applyAlignment="1">
      <alignment horizontal="center" vertical="center"/>
      <protection/>
    </xf>
    <xf numFmtId="0" fontId="21" fillId="24" borderId="0" xfId="50" applyFont="1" applyFill="1" applyBorder="1" applyAlignment="1">
      <alignment horizontal="center" vertical="center"/>
      <protection/>
    </xf>
    <xf numFmtId="0" fontId="21" fillId="24" borderId="0" xfId="50" applyFont="1" applyFill="1" applyAlignment="1">
      <alignment wrapText="1"/>
      <protection/>
    </xf>
    <xf numFmtId="0" fontId="22" fillId="0" borderId="0" xfId="50" applyFont="1" applyFill="1" applyAlignment="1">
      <alignment horizontal="center"/>
      <protection/>
    </xf>
    <xf numFmtId="0" fontId="21" fillId="24" borderId="0" xfId="50" applyFont="1" applyFill="1" applyAlignment="1">
      <alignment horizontal="center"/>
      <protection/>
    </xf>
    <xf numFmtId="0" fontId="21" fillId="0" borderId="0" xfId="50" applyFont="1" applyFill="1">
      <alignment/>
      <protection/>
    </xf>
    <xf numFmtId="0" fontId="1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/>
      <protection/>
    </xf>
    <xf numFmtId="0" fontId="21" fillId="24" borderId="0" xfId="50" applyFont="1" applyFill="1" applyBorder="1" applyAlignment="1">
      <alignment horizontal="center"/>
      <protection/>
    </xf>
    <xf numFmtId="0" fontId="21" fillId="0" borderId="0" xfId="50" applyFont="1" applyFill="1" applyBorder="1">
      <alignment/>
      <protection/>
    </xf>
    <xf numFmtId="0" fontId="22" fillId="0" borderId="0" xfId="50" applyFont="1" applyFill="1" applyBorder="1">
      <alignment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vertical="center"/>
      <protection/>
    </xf>
    <xf numFmtId="0" fontId="21" fillId="0" borderId="0" xfId="50" applyFont="1" applyFill="1" applyBorder="1" applyAlignment="1">
      <alignment wrapText="1"/>
      <protection/>
    </xf>
    <xf numFmtId="0" fontId="24" fillId="0" borderId="9" xfId="50" applyFont="1" applyFill="1" applyBorder="1" applyAlignment="1">
      <alignment horizontal="center" vertical="center"/>
      <protection/>
    </xf>
    <xf numFmtId="0" fontId="24" fillId="0" borderId="0" xfId="50" applyFont="1" applyFill="1" applyBorder="1" applyAlignment="1">
      <alignment vertical="center"/>
      <protection/>
    </xf>
    <xf numFmtId="0" fontId="24" fillId="0" borderId="9" xfId="50" applyFont="1" applyFill="1" applyBorder="1" applyAlignment="1">
      <alignment wrapText="1"/>
      <protection/>
    </xf>
    <xf numFmtId="0" fontId="22" fillId="0" borderId="9" xfId="50" applyFont="1" applyFill="1" applyBorder="1" applyAlignment="1">
      <alignment horizontal="center"/>
      <protection/>
    </xf>
    <xf numFmtId="0" fontId="24" fillId="24" borderId="9" xfId="50" applyFont="1" applyFill="1" applyBorder="1" applyAlignment="1">
      <alignment horizontal="center"/>
      <protection/>
    </xf>
    <xf numFmtId="0" fontId="24" fillId="0" borderId="0" xfId="50" applyFont="1" applyFill="1" applyBorder="1">
      <alignment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5" fillId="0" borderId="10" xfId="50" applyFont="1" applyFill="1" applyBorder="1" applyAlignment="1">
      <alignment horizontal="center" vertical="center" wrapText="1"/>
      <protection/>
    </xf>
    <xf numFmtId="0" fontId="25" fillId="0" borderId="10" xfId="50" applyFont="1" applyFill="1" applyBorder="1" applyAlignment="1">
      <alignment horizontal="center" wrapText="1"/>
      <protection/>
    </xf>
    <xf numFmtId="0" fontId="25" fillId="24" borderId="10" xfId="50" applyFont="1" applyFill="1" applyBorder="1" applyAlignment="1">
      <alignment horizontal="center" wrapText="1"/>
      <protection/>
    </xf>
    <xf numFmtId="0" fontId="25" fillId="0" borderId="10" xfId="50" applyFont="1" applyFill="1" applyBorder="1" applyAlignment="1">
      <alignment horizontal="center"/>
      <protection/>
    </xf>
    <xf numFmtId="0" fontId="22" fillId="0" borderId="10" xfId="50" applyFont="1" applyFill="1" applyBorder="1" applyAlignment="1">
      <alignment horizontal="left" vertical="center" wrapText="1"/>
      <protection/>
    </xf>
    <xf numFmtId="0" fontId="22" fillId="0" borderId="10" xfId="50" applyFont="1" applyFill="1" applyBorder="1" applyAlignment="1">
      <alignment vertical="center" wrapText="1"/>
      <protection/>
    </xf>
    <xf numFmtId="0" fontId="22" fillId="0" borderId="10" xfId="50" applyFont="1" applyFill="1" applyBorder="1" applyAlignment="1">
      <alignment horizontal="left" vertical="top" wrapText="1"/>
      <protection/>
    </xf>
    <xf numFmtId="0" fontId="1" fillId="0" borderId="10" xfId="50" applyFont="1" applyFill="1" applyBorder="1" applyAlignment="1">
      <alignment horizontal="center" wrapText="1"/>
      <protection/>
    </xf>
    <xf numFmtId="0" fontId="26" fillId="24" borderId="10" xfId="50" applyFont="1" applyFill="1" applyBorder="1" applyAlignment="1">
      <alignment horizontal="center" wrapText="1"/>
      <protection/>
    </xf>
    <xf numFmtId="2" fontId="1" fillId="0" borderId="10" xfId="50" applyNumberFormat="1" applyFont="1" applyFill="1" applyBorder="1">
      <alignment/>
      <protection/>
    </xf>
    <xf numFmtId="0" fontId="22" fillId="0" borderId="11" xfId="51" applyFont="1" applyFill="1" applyBorder="1" applyAlignment="1">
      <alignment vertical="top" wrapText="1"/>
      <protection/>
    </xf>
    <xf numFmtId="0" fontId="26" fillId="0" borderId="10" xfId="50" applyFont="1" applyFill="1" applyBorder="1" applyAlignment="1">
      <alignment horizontal="center" wrapText="1"/>
      <protection/>
    </xf>
    <xf numFmtId="1" fontId="26" fillId="0" borderId="10" xfId="50" applyNumberFormat="1" applyFont="1" applyFill="1" applyBorder="1" applyAlignment="1">
      <alignment horizontal="center" wrapText="1"/>
      <protection/>
    </xf>
    <xf numFmtId="0" fontId="22" fillId="0" borderId="12" xfId="50" applyFont="1" applyFill="1" applyBorder="1" applyAlignment="1">
      <alignment vertical="center" wrapText="1"/>
      <protection/>
    </xf>
    <xf numFmtId="0" fontId="22" fillId="0" borderId="13" xfId="50" applyFont="1" applyFill="1" applyBorder="1" applyAlignment="1">
      <alignment vertical="center" wrapText="1"/>
      <protection/>
    </xf>
    <xf numFmtId="0" fontId="22" fillId="0" borderId="14" xfId="50" applyFont="1" applyFill="1" applyBorder="1" applyAlignment="1">
      <alignment vertical="top" wrapText="1"/>
      <protection/>
    </xf>
    <xf numFmtId="0" fontId="1" fillId="0" borderId="15" xfId="0" applyFont="1" applyBorder="1" applyAlignment="1">
      <alignment vertical="top" wrapText="1"/>
    </xf>
    <xf numFmtId="0" fontId="22" fillId="0" borderId="16" xfId="51" applyFont="1" applyFill="1" applyBorder="1" applyAlignment="1">
      <alignment vertical="center"/>
      <protection/>
    </xf>
    <xf numFmtId="0" fontId="22" fillId="0" borderId="17" xfId="51" applyFont="1" applyFill="1" applyBorder="1" applyAlignment="1">
      <alignment horizontal="left" vertical="center" wrapText="1"/>
      <protection/>
    </xf>
    <xf numFmtId="0" fontId="22" fillId="0" borderId="12" xfId="50" applyFont="1" applyFill="1" applyBorder="1" applyAlignment="1">
      <alignment horizontal="left" vertical="center" wrapText="1"/>
      <protection/>
    </xf>
    <xf numFmtId="2" fontId="26" fillId="0" borderId="10" xfId="50" applyNumberFormat="1" applyFont="1" applyFill="1" applyBorder="1" applyAlignment="1">
      <alignment horizontal="center" wrapText="1"/>
      <protection/>
    </xf>
    <xf numFmtId="0" fontId="1" fillId="0" borderId="10" xfId="50" applyFont="1" applyFill="1" applyBorder="1" applyAlignment="1">
      <alignment horizontal="left" vertical="top" wrapText="1"/>
      <protection/>
    </xf>
    <xf numFmtId="0" fontId="1" fillId="0" borderId="18" xfId="0" applyFont="1" applyBorder="1" applyAlignment="1">
      <alignment vertical="top" wrapText="1"/>
    </xf>
    <xf numFmtId="0" fontId="22" fillId="0" borderId="0" xfId="50" applyFont="1" applyFill="1" applyBorder="1" applyAlignment="1">
      <alignment vertical="center" wrapText="1"/>
      <protection/>
    </xf>
    <xf numFmtId="1" fontId="26" fillId="24" borderId="10" xfId="50" applyNumberFormat="1" applyFont="1" applyFill="1" applyBorder="1" applyAlignment="1">
      <alignment horizontal="center" wrapText="1"/>
      <protection/>
    </xf>
    <xf numFmtId="0" fontId="26" fillId="0" borderId="10" xfId="50" applyFont="1" applyFill="1" applyBorder="1" applyAlignment="1">
      <alignment horizontal="center"/>
      <protection/>
    </xf>
    <xf numFmtId="0" fontId="26" fillId="24" borderId="10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2" fontId="26" fillId="24" borderId="10" xfId="50" applyNumberFormat="1" applyFont="1" applyFill="1" applyBorder="1" applyAlignment="1">
      <alignment horizontal="center" wrapText="1"/>
      <protection/>
    </xf>
    <xf numFmtId="2" fontId="26" fillId="0" borderId="10" xfId="50" applyNumberFormat="1" applyFont="1" applyFill="1" applyBorder="1" applyAlignment="1">
      <alignment horizontal="center"/>
      <protection/>
    </xf>
    <xf numFmtId="2" fontId="26" fillId="24" borderId="10" xfId="50" applyNumberFormat="1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1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vertical="center"/>
      <protection/>
    </xf>
    <xf numFmtId="0" fontId="1" fillId="0" borderId="0" xfId="50" applyFont="1" applyFill="1" applyBorder="1" applyAlignment="1">
      <alignment horizontal="left" vertical="top" wrapText="1"/>
      <protection/>
    </xf>
    <xf numFmtId="0" fontId="1" fillId="24" borderId="0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vertical="center"/>
      <protection/>
    </xf>
    <xf numFmtId="0" fontId="1" fillId="0" borderId="0" xfId="50" applyFont="1" applyFill="1" applyBorder="1" applyAlignment="1">
      <alignment wrapText="1"/>
      <protection/>
    </xf>
    <xf numFmtId="0" fontId="22" fillId="24" borderId="0" xfId="51" applyFont="1" applyFill="1" applyBorder="1" applyAlignment="1">
      <alignment horizontal="center" vertical="top" wrapText="1"/>
      <protection/>
    </xf>
    <xf numFmtId="0" fontId="22" fillId="24" borderId="0" xfId="51" applyFont="1" applyFill="1" applyBorder="1" applyAlignment="1">
      <alignment horizontal="center"/>
      <protection/>
    </xf>
    <xf numFmtId="0" fontId="1" fillId="24" borderId="0" xfId="51" applyFont="1" applyFill="1" applyBorder="1" applyAlignment="1">
      <alignment wrapText="1"/>
      <protection/>
    </xf>
    <xf numFmtId="0" fontId="1" fillId="24" borderId="0" xfId="51" applyFont="1" applyFill="1" applyBorder="1" applyAlignment="1">
      <alignment horizontal="center"/>
      <protection/>
    </xf>
    <xf numFmtId="0" fontId="1" fillId="24" borderId="0" xfId="51" applyFont="1" applyFill="1" applyBorder="1">
      <alignment/>
      <protection/>
    </xf>
    <xf numFmtId="0" fontId="1" fillId="24" borderId="0" xfId="50" applyFont="1" applyFill="1" applyBorder="1" applyAlignment="1">
      <alignment horizontal="left" vertical="center"/>
      <protection/>
    </xf>
    <xf numFmtId="1" fontId="1" fillId="24" borderId="0" xfId="50" applyNumberFormat="1" applyFont="1" applyFill="1" applyBorder="1" applyAlignment="1">
      <alignment horizontal="left" vertical="center"/>
      <protection/>
    </xf>
    <xf numFmtId="0" fontId="22" fillId="0" borderId="0" xfId="51" applyFont="1" applyFill="1" applyBorder="1" applyAlignment="1">
      <alignment horizontal="center" vertical="top" wrapText="1"/>
      <protection/>
    </xf>
    <xf numFmtId="1" fontId="22" fillId="24" borderId="0" xfId="51" applyNumberFormat="1" applyFont="1" applyFill="1" applyBorder="1">
      <alignment/>
      <protection/>
    </xf>
    <xf numFmtId="1" fontId="1" fillId="24" borderId="0" xfId="51" applyNumberFormat="1" applyFont="1" applyFill="1" applyBorder="1">
      <alignment/>
      <protection/>
    </xf>
    <xf numFmtId="0" fontId="27" fillId="0" borderId="0" xfId="51" applyFont="1" applyFill="1" applyBorder="1" applyAlignment="1">
      <alignment horizontal="center" wrapText="1"/>
      <protection/>
    </xf>
    <xf numFmtId="1" fontId="0" fillId="0" borderId="0" xfId="0" applyNumberFormat="1" applyAlignment="1">
      <alignment/>
    </xf>
    <xf numFmtId="0" fontId="22" fillId="24" borderId="0" xfId="50" applyFont="1" applyFill="1" applyAlignment="1">
      <alignment horizontal="center"/>
      <protection/>
    </xf>
    <xf numFmtId="1" fontId="1" fillId="24" borderId="0" xfId="50" applyNumberFormat="1" applyFont="1" applyFill="1" applyBorder="1">
      <alignment/>
      <protection/>
    </xf>
    <xf numFmtId="0" fontId="1" fillId="24" borderId="0" xfId="50" applyFont="1" applyFill="1" applyBorder="1">
      <alignment/>
      <protection/>
    </xf>
    <xf numFmtId="0" fontId="21" fillId="24" borderId="0" xfId="50" applyFont="1" applyFill="1" applyBorder="1" applyAlignment="1">
      <alignment wrapText="1"/>
      <protection/>
    </xf>
    <xf numFmtId="0" fontId="22" fillId="24" borderId="0" xfId="50" applyFont="1" applyFill="1" applyBorder="1" applyAlignment="1">
      <alignment horizontal="center"/>
      <protection/>
    </xf>
    <xf numFmtId="1" fontId="23" fillId="24" borderId="0" xfId="50" applyNumberFormat="1" applyFont="1" applyFill="1" applyBorder="1">
      <alignment/>
      <protection/>
    </xf>
    <xf numFmtId="0" fontId="23" fillId="24" borderId="0" xfId="50" applyFont="1" applyFill="1" applyBorder="1">
      <alignment/>
      <protection/>
    </xf>
    <xf numFmtId="0" fontId="21" fillId="24" borderId="0" xfId="51" applyFont="1" applyFill="1" applyBorder="1" applyAlignment="1">
      <alignment horizontal="center" vertical="center"/>
      <protection/>
    </xf>
    <xf numFmtId="0" fontId="21" fillId="24" borderId="0" xfId="51" applyFont="1" applyFill="1" applyBorder="1" applyAlignment="1">
      <alignment wrapText="1"/>
      <protection/>
    </xf>
    <xf numFmtId="0" fontId="21" fillId="24" borderId="0" xfId="51" applyFont="1" applyFill="1" applyBorder="1">
      <alignment/>
      <protection/>
    </xf>
    <xf numFmtId="1" fontId="21" fillId="24" borderId="0" xfId="51" applyNumberFormat="1" applyFont="1" applyFill="1" applyBorder="1">
      <alignment/>
      <protection/>
    </xf>
    <xf numFmtId="0" fontId="24" fillId="24" borderId="0" xfId="51" applyFont="1" applyFill="1" applyBorder="1" applyAlignment="1">
      <alignment horizontal="center" vertical="center"/>
      <protection/>
    </xf>
    <xf numFmtId="0" fontId="24" fillId="24" borderId="0" xfId="51" applyFont="1" applyFill="1" applyBorder="1" applyAlignment="1">
      <alignment wrapText="1"/>
      <protection/>
    </xf>
    <xf numFmtId="0" fontId="28" fillId="24" borderId="0" xfId="51" applyFont="1" applyFill="1" applyBorder="1" applyAlignment="1">
      <alignment horizontal="center"/>
      <protection/>
    </xf>
    <xf numFmtId="0" fontId="24" fillId="24" borderId="0" xfId="51" applyFont="1" applyFill="1" applyBorder="1">
      <alignment/>
      <protection/>
    </xf>
    <xf numFmtId="1" fontId="24" fillId="24" borderId="0" xfId="51" applyNumberFormat="1" applyFont="1" applyFill="1" applyBorder="1">
      <alignment/>
      <protection/>
    </xf>
    <xf numFmtId="0" fontId="22" fillId="24" borderId="11" xfId="51" applyFont="1" applyFill="1" applyBorder="1" applyAlignment="1">
      <alignment horizontal="center" vertical="center" wrapText="1"/>
      <protection/>
    </xf>
    <xf numFmtId="0" fontId="22" fillId="24" borderId="16" xfId="51" applyFont="1" applyFill="1" applyBorder="1" applyAlignment="1">
      <alignment horizontal="center" vertical="center" wrapText="1"/>
      <protection/>
    </xf>
    <xf numFmtId="0" fontId="22" fillId="24" borderId="11" xfId="51" applyFont="1" applyFill="1" applyBorder="1" applyAlignment="1">
      <alignment horizontal="center" vertical="center"/>
      <protection/>
    </xf>
    <xf numFmtId="1" fontId="22" fillId="24" borderId="19" xfId="51" applyNumberFormat="1" applyFont="1" applyFill="1" applyBorder="1" applyAlignment="1">
      <alignment horizontal="center" vertical="center"/>
      <protection/>
    </xf>
    <xf numFmtId="0" fontId="1" fillId="24" borderId="11" xfId="51" applyFont="1" applyFill="1" applyBorder="1" applyAlignment="1">
      <alignment horizontal="center" vertical="center"/>
      <protection/>
    </xf>
    <xf numFmtId="0" fontId="1" fillId="24" borderId="11" xfId="51" applyFont="1" applyFill="1" applyBorder="1" applyAlignment="1">
      <alignment horizontal="center"/>
      <protection/>
    </xf>
    <xf numFmtId="1" fontId="1" fillId="24" borderId="11" xfId="51" applyNumberFormat="1" applyFont="1" applyFill="1" applyBorder="1" applyAlignment="1">
      <alignment horizontal="center"/>
      <protection/>
    </xf>
    <xf numFmtId="0" fontId="22" fillId="24" borderId="11" xfId="51" applyFont="1" applyFill="1" applyBorder="1" applyAlignment="1">
      <alignment horizontal="left" vertical="top" wrapText="1"/>
      <protection/>
    </xf>
    <xf numFmtId="0" fontId="21" fillId="24" borderId="11" xfId="51" applyFont="1" applyFill="1" applyBorder="1" applyAlignment="1">
      <alignment horizontal="right"/>
      <protection/>
    </xf>
    <xf numFmtId="1" fontId="21" fillId="24" borderId="11" xfId="51" applyNumberFormat="1" applyFont="1" applyFill="1" applyBorder="1" applyAlignment="1">
      <alignment horizontal="right"/>
      <protection/>
    </xf>
    <xf numFmtId="2" fontId="26" fillId="24" borderId="11" xfId="51" applyNumberFormat="1" applyFont="1" applyFill="1" applyBorder="1" applyAlignment="1">
      <alignment horizontal="right"/>
      <protection/>
    </xf>
    <xf numFmtId="0" fontId="26" fillId="24" borderId="11" xfId="51" applyFont="1" applyFill="1" applyBorder="1" applyAlignment="1">
      <alignment horizontal="right"/>
      <protection/>
    </xf>
    <xf numFmtId="1" fontId="26" fillId="24" borderId="11" xfId="51" applyNumberFormat="1" applyFont="1" applyFill="1" applyBorder="1" applyAlignment="1">
      <alignment horizontal="right"/>
      <protection/>
    </xf>
    <xf numFmtId="0" fontId="22" fillId="24" borderId="11" xfId="51" applyFont="1" applyFill="1" applyBorder="1" applyAlignment="1">
      <alignment vertical="center"/>
      <protection/>
    </xf>
    <xf numFmtId="0" fontId="1" fillId="24" borderId="11" xfId="51" applyFont="1" applyFill="1" applyBorder="1" applyAlignment="1">
      <alignment vertical="top" wrapText="1"/>
      <protection/>
    </xf>
    <xf numFmtId="1" fontId="26" fillId="0" borderId="11" xfId="0" applyNumberFormat="1" applyFont="1" applyBorder="1" applyAlignment="1">
      <alignment horizontal="right" vertical="top"/>
    </xf>
    <xf numFmtId="0" fontId="1" fillId="24" borderId="11" xfId="51" applyFont="1" applyFill="1" applyBorder="1" applyAlignment="1">
      <alignment horizontal="left" vertical="top" wrapText="1"/>
      <protection/>
    </xf>
    <xf numFmtId="0" fontId="22" fillId="24" borderId="11" xfId="51" applyFont="1" applyFill="1" applyBorder="1" applyAlignment="1">
      <alignment horizontal="left" vertical="center" wrapText="1"/>
      <protection/>
    </xf>
    <xf numFmtId="1" fontId="26" fillId="0" borderId="11" xfId="51" applyNumberFormat="1" applyFont="1" applyFill="1" applyBorder="1" applyAlignment="1">
      <alignment horizontal="right"/>
      <protection/>
    </xf>
    <xf numFmtId="0" fontId="22" fillId="24" borderId="11" xfId="51" applyFont="1" applyFill="1" applyBorder="1" applyAlignment="1">
      <alignment vertical="center" wrapText="1"/>
      <protection/>
    </xf>
    <xf numFmtId="0" fontId="22" fillId="24" borderId="11" xfId="51" applyFont="1" applyFill="1" applyBorder="1" applyAlignment="1">
      <alignment vertical="top" wrapText="1"/>
      <protection/>
    </xf>
    <xf numFmtId="0" fontId="30" fillId="24" borderId="11" xfId="51" applyFont="1" applyFill="1" applyBorder="1" applyAlignment="1">
      <alignment wrapText="1"/>
      <protection/>
    </xf>
    <xf numFmtId="1" fontId="21" fillId="0" borderId="0" xfId="51" applyNumberFormat="1" applyFont="1">
      <alignment/>
      <protection/>
    </xf>
    <xf numFmtId="0" fontId="22" fillId="24" borderId="11" xfId="51" applyFont="1" applyFill="1" applyBorder="1" applyAlignment="1">
      <alignment horizontal="center"/>
      <protection/>
    </xf>
    <xf numFmtId="49" fontId="22" fillId="24" borderId="11" xfId="51" applyNumberFormat="1" applyFont="1" applyFill="1" applyBorder="1" applyAlignment="1">
      <alignment horizontal="left" vertical="top" wrapText="1"/>
      <protection/>
    </xf>
    <xf numFmtId="0" fontId="32" fillId="24" borderId="11" xfId="51" applyFont="1" applyFill="1" applyBorder="1" applyAlignment="1">
      <alignment horizontal="center"/>
      <protection/>
    </xf>
    <xf numFmtId="0" fontId="22" fillId="24" borderId="17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left" vertical="center"/>
      <protection/>
    </xf>
    <xf numFmtId="0" fontId="22" fillId="24" borderId="16" xfId="51" applyFont="1" applyFill="1" applyBorder="1" applyAlignment="1">
      <alignment vertical="top" wrapText="1"/>
      <protection/>
    </xf>
    <xf numFmtId="0" fontId="1" fillId="24" borderId="0" xfId="51" applyFont="1" applyFill="1" applyBorder="1" applyAlignment="1">
      <alignment horizontal="center" vertical="center"/>
      <protection/>
    </xf>
    <xf numFmtId="49" fontId="22" fillId="24" borderId="16" xfId="51" applyNumberFormat="1" applyFont="1" applyFill="1" applyBorder="1" applyAlignment="1">
      <alignment horizontal="left" vertical="top" wrapText="1"/>
      <protection/>
    </xf>
    <xf numFmtId="0" fontId="22" fillId="24" borderId="16" xfId="51" applyFont="1" applyFill="1" applyBorder="1" applyAlignment="1">
      <alignment horizontal="left" vertical="top" wrapText="1"/>
      <protection/>
    </xf>
    <xf numFmtId="0" fontId="22" fillId="24" borderId="20" xfId="51" applyFont="1" applyFill="1" applyBorder="1" applyAlignment="1">
      <alignment horizontal="center" vertical="center"/>
      <protection/>
    </xf>
    <xf numFmtId="0" fontId="22" fillId="24" borderId="20" xfId="51" applyFont="1" applyFill="1" applyBorder="1" applyAlignment="1">
      <alignment horizontal="left" vertical="top" wrapText="1"/>
      <protection/>
    </xf>
    <xf numFmtId="0" fontId="26" fillId="24" borderId="20" xfId="51" applyFont="1" applyFill="1" applyBorder="1" applyAlignment="1">
      <alignment horizontal="right"/>
      <protection/>
    </xf>
    <xf numFmtId="1" fontId="26" fillId="24" borderId="20" xfId="51" applyNumberFormat="1" applyFont="1" applyFill="1" applyBorder="1" applyAlignment="1">
      <alignment horizontal="right"/>
      <protection/>
    </xf>
    <xf numFmtId="0" fontId="22" fillId="24" borderId="20" xfId="50" applyFont="1" applyFill="1" applyBorder="1" applyAlignment="1">
      <alignment horizontal="center" vertical="center" wrapText="1"/>
      <protection/>
    </xf>
    <xf numFmtId="0" fontId="22" fillId="24" borderId="11" xfId="50" applyFont="1" applyFill="1" applyBorder="1" applyAlignment="1">
      <alignment horizontal="center" vertical="center" wrapText="1"/>
      <protection/>
    </xf>
    <xf numFmtId="0" fontId="22" fillId="24" borderId="11" xfId="50" applyFont="1" applyFill="1" applyBorder="1" applyAlignment="1">
      <alignment horizontal="left" vertical="top" wrapText="1"/>
      <protection/>
    </xf>
    <xf numFmtId="1" fontId="34" fillId="0" borderId="11" xfId="0" applyNumberFormat="1" applyFont="1" applyBorder="1" applyAlignment="1">
      <alignment horizontal="right"/>
    </xf>
    <xf numFmtId="0" fontId="22" fillId="24" borderId="20" xfId="51" applyFont="1" applyFill="1" applyBorder="1" applyAlignment="1">
      <alignment horizontal="center" vertical="center" wrapText="1"/>
      <protection/>
    </xf>
    <xf numFmtId="0" fontId="1" fillId="24" borderId="21" xfId="51" applyFont="1" applyFill="1" applyBorder="1" applyAlignment="1">
      <alignment horizontal="center" vertical="center" wrapText="1"/>
      <protection/>
    </xf>
    <xf numFmtId="0" fontId="22" fillId="24" borderId="19" xfId="51" applyFont="1" applyFill="1" applyBorder="1" applyAlignment="1">
      <alignment horizontal="center" vertical="center"/>
      <protection/>
    </xf>
    <xf numFmtId="0" fontId="26" fillId="24" borderId="19" xfId="51" applyFont="1" applyFill="1" applyBorder="1" applyAlignment="1">
      <alignment horizontal="right"/>
      <protection/>
    </xf>
    <xf numFmtId="1" fontId="26" fillId="24" borderId="19" xfId="51" applyNumberFormat="1" applyFont="1" applyFill="1" applyBorder="1" applyAlignment="1">
      <alignment horizontal="right"/>
      <protection/>
    </xf>
    <xf numFmtId="0" fontId="22" fillId="24" borderId="22" xfId="51" applyFont="1" applyFill="1" applyBorder="1" applyAlignment="1">
      <alignment horizontal="center" vertical="center" wrapText="1"/>
      <protection/>
    </xf>
    <xf numFmtId="0" fontId="22" fillId="24" borderId="21" xfId="51" applyFont="1" applyFill="1" applyBorder="1" applyAlignment="1">
      <alignment horizontal="center" vertical="center" wrapText="1"/>
      <protection/>
    </xf>
    <xf numFmtId="0" fontId="22" fillId="24" borderId="16" xfId="51" applyFont="1" applyFill="1" applyBorder="1" applyAlignment="1">
      <alignment horizontal="center" vertical="center"/>
      <protection/>
    </xf>
    <xf numFmtId="0" fontId="24" fillId="24" borderId="22" xfId="51" applyFont="1" applyFill="1" applyBorder="1" applyAlignment="1">
      <alignment horizontal="center" vertical="center"/>
      <protection/>
    </xf>
    <xf numFmtId="0" fontId="27" fillId="24" borderId="16" xfId="51" applyFont="1" applyFill="1" applyBorder="1" applyAlignment="1">
      <alignment horizontal="center" vertical="center"/>
      <protection/>
    </xf>
    <xf numFmtId="0" fontId="24" fillId="24" borderId="11" xfId="51" applyFont="1" applyFill="1" applyBorder="1" applyAlignment="1">
      <alignment horizontal="center" vertical="center"/>
      <protection/>
    </xf>
    <xf numFmtId="0" fontId="1" fillId="24" borderId="22" xfId="51" applyFont="1" applyFill="1" applyBorder="1" applyAlignment="1">
      <alignment horizontal="center" vertical="center"/>
      <protection/>
    </xf>
    <xf numFmtId="0" fontId="1" fillId="24" borderId="16" xfId="51" applyFont="1" applyFill="1" applyBorder="1" applyAlignment="1">
      <alignment horizontal="center" vertical="center"/>
      <protection/>
    </xf>
    <xf numFmtId="0" fontId="1" fillId="24" borderId="20" xfId="51" applyFont="1" applyFill="1" applyBorder="1" applyAlignment="1">
      <alignment horizontal="center" vertical="center"/>
      <protection/>
    </xf>
    <xf numFmtId="0" fontId="1" fillId="24" borderId="19" xfId="51" applyFont="1" applyFill="1" applyBorder="1" applyAlignment="1">
      <alignment horizontal="center" vertical="center"/>
      <protection/>
    </xf>
    <xf numFmtId="0" fontId="1" fillId="24" borderId="23" xfId="51" applyFont="1" applyFill="1" applyBorder="1" applyAlignment="1">
      <alignment horizontal="center"/>
      <protection/>
    </xf>
    <xf numFmtId="0" fontId="1" fillId="24" borderId="11" xfId="51" applyFont="1" applyFill="1" applyBorder="1" applyAlignment="1">
      <alignment horizontal="right"/>
      <protection/>
    </xf>
    <xf numFmtId="1" fontId="1" fillId="24" borderId="11" xfId="51" applyNumberFormat="1" applyFont="1" applyFill="1" applyBorder="1" applyAlignment="1">
      <alignment horizontal="right"/>
      <protection/>
    </xf>
    <xf numFmtId="0" fontId="22" fillId="24" borderId="0" xfId="50" applyFont="1" applyFill="1" applyBorder="1" applyAlignment="1">
      <alignment horizontal="left" vertical="top" wrapText="1"/>
      <protection/>
    </xf>
    <xf numFmtId="0" fontId="1" fillId="24" borderId="0" xfId="51" applyFont="1" applyFill="1" applyBorder="1" applyAlignment="1">
      <alignment horizontal="center" wrapText="1"/>
      <protection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left"/>
    </xf>
    <xf numFmtId="3" fontId="22" fillId="0" borderId="24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36" fillId="24" borderId="24" xfId="0" applyFont="1" applyFill="1" applyBorder="1" applyAlignment="1">
      <alignment horizontal="left" vertical="top" wrapText="1"/>
    </xf>
    <xf numFmtId="49" fontId="22" fillId="0" borderId="24" xfId="0" applyNumberFormat="1" applyFont="1" applyBorder="1" applyAlignment="1">
      <alignment horizontal="center"/>
    </xf>
    <xf numFmtId="49" fontId="37" fillId="0" borderId="24" xfId="0" applyNumberFormat="1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4" fillId="0" borderId="24" xfId="5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24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3" fontId="22" fillId="24" borderId="19" xfId="0" applyNumberFormat="1" applyFont="1" applyFill="1" applyBorder="1" applyAlignment="1">
      <alignment horizontal="center" wrapText="1"/>
    </xf>
    <xf numFmtId="0" fontId="24" fillId="0" borderId="2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7" xfId="0" applyFont="1" applyBorder="1" applyAlignment="1">
      <alignment wrapText="1"/>
    </xf>
    <xf numFmtId="0" fontId="24" fillId="0" borderId="11" xfId="0" applyFon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3" fontId="1" fillId="24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28" xfId="0" applyFont="1" applyBorder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/>
    </xf>
    <xf numFmtId="0" fontId="24" fillId="24" borderId="27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/>
    </xf>
    <xf numFmtId="3" fontId="22" fillId="24" borderId="11" xfId="0" applyNumberFormat="1" applyFont="1" applyFill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27" xfId="52" applyFont="1" applyBorder="1" applyAlignment="1">
      <alignment horizontal="left" wrapText="1"/>
      <protection/>
    </xf>
    <xf numFmtId="1" fontId="27" fillId="0" borderId="27" xfId="52" applyNumberFormat="1" applyFont="1" applyBorder="1" applyAlignment="1">
      <alignment horizontal="left" wrapText="1"/>
      <protection/>
    </xf>
    <xf numFmtId="181" fontId="27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2" fontId="27" fillId="0" borderId="11" xfId="0" applyNumberFormat="1" applyFont="1" applyBorder="1" applyAlignment="1">
      <alignment/>
    </xf>
    <xf numFmtId="0" fontId="1" fillId="24" borderId="11" xfId="0" applyFont="1" applyFill="1" applyBorder="1" applyAlignment="1">
      <alignment horizontal="center"/>
    </xf>
    <xf numFmtId="0" fontId="27" fillId="0" borderId="27" xfId="0" applyFont="1" applyBorder="1" applyAlignment="1">
      <alignment wrapText="1"/>
    </xf>
    <xf numFmtId="3" fontId="1" fillId="0" borderId="11" xfId="0" applyNumberFormat="1" applyFont="1" applyBorder="1" applyAlignment="1">
      <alignment horizontal="center"/>
    </xf>
    <xf numFmtId="3" fontId="27" fillId="24" borderId="11" xfId="52" applyNumberFormat="1" applyFont="1" applyFill="1" applyBorder="1" applyAlignment="1">
      <alignment horizontal="center"/>
      <protection/>
    </xf>
    <xf numFmtId="0" fontId="27" fillId="0" borderId="11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181" fontId="27" fillId="0" borderId="11" xfId="52" applyNumberFormat="1" applyFont="1" applyFill="1" applyBorder="1">
      <alignment/>
      <protection/>
    </xf>
    <xf numFmtId="0" fontId="24" fillId="0" borderId="27" xfId="52" applyFont="1" applyBorder="1" applyAlignment="1">
      <alignment horizontal="left" wrapText="1"/>
      <protection/>
    </xf>
    <xf numFmtId="0" fontId="38" fillId="0" borderId="27" xfId="52" applyFont="1" applyBorder="1" applyAlignment="1">
      <alignment horizontal="left" wrapText="1"/>
      <protection/>
    </xf>
    <xf numFmtId="49" fontId="27" fillId="0" borderId="11" xfId="0" applyNumberFormat="1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37" fillId="24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24" fillId="0" borderId="27" xfId="0" applyFont="1" applyBorder="1" applyAlignment="1">
      <alignment horizontal="left" wrapText="1"/>
    </xf>
    <xf numFmtId="0" fontId="39" fillId="0" borderId="27" xfId="0" applyFont="1" applyBorder="1" applyAlignment="1">
      <alignment horizontal="left"/>
    </xf>
    <xf numFmtId="49" fontId="27" fillId="0" borderId="27" xfId="0" applyNumberFormat="1" applyFont="1" applyBorder="1" applyAlignment="1">
      <alignment horizontal="left" wrapText="1"/>
    </xf>
    <xf numFmtId="0" fontId="1" fillId="24" borderId="17" xfId="0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2" fillId="0" borderId="3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0" xfId="51" applyFont="1" applyFill="1" applyBorder="1" applyAlignment="1">
      <alignment horizontal="center"/>
      <protection/>
    </xf>
    <xf numFmtId="0" fontId="35" fillId="0" borderId="0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center"/>
      <protection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29" fillId="0" borderId="33" xfId="0" applyFont="1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29" fillId="0" borderId="36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right"/>
    </xf>
    <xf numFmtId="0" fontId="37" fillId="24" borderId="46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7" fillId="0" borderId="24" xfId="0" applyFont="1" applyBorder="1" applyAlignment="1">
      <alignment horizontal="center"/>
    </xf>
    <xf numFmtId="0" fontId="39" fillId="24" borderId="24" xfId="0" applyFont="1" applyFill="1" applyBorder="1" applyAlignment="1">
      <alignment horizontal="right"/>
    </xf>
    <xf numFmtId="0" fontId="39" fillId="0" borderId="24" xfId="0" applyFont="1" applyFill="1" applyBorder="1" applyAlignment="1">
      <alignment horizontal="right"/>
    </xf>
    <xf numFmtId="0" fontId="39" fillId="0" borderId="29" xfId="0" applyFont="1" applyBorder="1" applyAlignment="1">
      <alignment horizontal="right"/>
    </xf>
    <xf numFmtId="0" fontId="39" fillId="0" borderId="43" xfId="0" applyFont="1" applyBorder="1" applyAlignment="1">
      <alignment horizontal="right"/>
    </xf>
    <xf numFmtId="0" fontId="37" fillId="0" borderId="43" xfId="0" applyFont="1" applyBorder="1" applyAlignment="1">
      <alignment horizontal="right"/>
    </xf>
    <xf numFmtId="0" fontId="39" fillId="24" borderId="43" xfId="0" applyFont="1" applyFill="1" applyBorder="1" applyAlignment="1">
      <alignment horizontal="right"/>
    </xf>
    <xf numFmtId="0" fontId="39" fillId="0" borderId="43" xfId="0" applyFont="1" applyFill="1" applyBorder="1" applyAlignment="1">
      <alignment horizontal="right"/>
    </xf>
    <xf numFmtId="0" fontId="39" fillId="0" borderId="42" xfId="0" applyFont="1" applyBorder="1" applyAlignment="1">
      <alignment horizontal="right"/>
    </xf>
    <xf numFmtId="0" fontId="40" fillId="0" borderId="48" xfId="0" applyFont="1" applyBorder="1" applyAlignment="1">
      <alignment horizontal="center"/>
    </xf>
    <xf numFmtId="0" fontId="39" fillId="0" borderId="46" xfId="0" applyFont="1" applyBorder="1" applyAlignment="1">
      <alignment horizontal="right"/>
    </xf>
    <xf numFmtId="0" fontId="39" fillId="24" borderId="46" xfId="0" applyFont="1" applyFill="1" applyBorder="1" applyAlignment="1">
      <alignment horizontal="right"/>
    </xf>
    <xf numFmtId="0" fontId="39" fillId="0" borderId="46" xfId="0" applyFont="1" applyFill="1" applyBorder="1" applyAlignment="1">
      <alignment horizontal="right"/>
    </xf>
    <xf numFmtId="0" fontId="39" fillId="0" borderId="47" xfId="0" applyFont="1" applyBorder="1" applyAlignment="1">
      <alignment horizontal="right"/>
    </xf>
    <xf numFmtId="0" fontId="37" fillId="0" borderId="43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39" fillId="0" borderId="28" xfId="0" applyFont="1" applyBorder="1" applyAlignment="1">
      <alignment horizontal="right"/>
    </xf>
    <xf numFmtId="0" fontId="37" fillId="0" borderId="28" xfId="0" applyFont="1" applyBorder="1" applyAlignment="1">
      <alignment horizontal="right"/>
    </xf>
    <xf numFmtId="0" fontId="37" fillId="24" borderId="28" xfId="0" applyFont="1" applyFill="1" applyBorder="1" applyAlignment="1">
      <alignment horizontal="right"/>
    </xf>
    <xf numFmtId="0" fontId="37" fillId="0" borderId="28" xfId="0" applyFont="1" applyFill="1" applyBorder="1" applyAlignment="1">
      <alignment horizontal="right"/>
    </xf>
    <xf numFmtId="0" fontId="37" fillId="0" borderId="44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29" fillId="0" borderId="5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" fontId="26" fillId="0" borderId="11" xfId="0" applyNumberFormat="1" applyFont="1" applyFill="1" applyBorder="1" applyAlignment="1">
      <alignment horizontal="right" vertical="top"/>
    </xf>
    <xf numFmtId="1" fontId="34" fillId="0" borderId="11" xfId="0" applyNumberFormat="1" applyFont="1" applyFill="1" applyBorder="1" applyAlignment="1">
      <alignment horizontal="right"/>
    </xf>
    <xf numFmtId="49" fontId="1" fillId="24" borderId="11" xfId="52" applyNumberFormat="1" applyFont="1" applyFill="1" applyBorder="1" applyAlignment="1">
      <alignment horizontal="center"/>
      <protection/>
    </xf>
    <xf numFmtId="3" fontId="1" fillId="24" borderId="11" xfId="52" applyNumberFormat="1" applyFont="1" applyFill="1" applyBorder="1" applyAlignment="1">
      <alignment horizontal="center"/>
      <protection/>
    </xf>
    <xf numFmtId="14" fontId="27" fillId="0" borderId="11" xfId="0" applyNumberFormat="1" applyFont="1" applyBorder="1" applyAlignment="1">
      <alignment/>
    </xf>
    <xf numFmtId="1" fontId="21" fillId="0" borderId="0" xfId="51" applyNumberFormat="1" applyFont="1" applyFill="1" applyBorder="1">
      <alignment/>
      <protection/>
    </xf>
    <xf numFmtId="1" fontId="24" fillId="0" borderId="0" xfId="51" applyNumberFormat="1" applyFont="1" applyFill="1" applyBorder="1">
      <alignment/>
      <protection/>
    </xf>
    <xf numFmtId="1" fontId="1" fillId="0" borderId="11" xfId="51" applyNumberFormat="1" applyFont="1" applyFill="1" applyBorder="1" applyAlignment="1">
      <alignment horizontal="center"/>
      <protection/>
    </xf>
    <xf numFmtId="1" fontId="21" fillId="0" borderId="11" xfId="51" applyNumberFormat="1" applyFont="1" applyFill="1" applyBorder="1" applyAlignment="1">
      <alignment horizontal="right"/>
      <protection/>
    </xf>
    <xf numFmtId="1" fontId="26" fillId="0" borderId="20" xfId="51" applyNumberFormat="1" applyFont="1" applyFill="1" applyBorder="1" applyAlignment="1">
      <alignment horizontal="right"/>
      <protection/>
    </xf>
    <xf numFmtId="1" fontId="26" fillId="0" borderId="19" xfId="51" applyNumberFormat="1" applyFont="1" applyFill="1" applyBorder="1" applyAlignment="1">
      <alignment horizontal="right"/>
      <protection/>
    </xf>
    <xf numFmtId="1" fontId="1" fillId="0" borderId="11" xfId="51" applyNumberFormat="1" applyFont="1" applyFill="1" applyBorder="1" applyAlignment="1">
      <alignment horizontal="right"/>
      <protection/>
    </xf>
    <xf numFmtId="1" fontId="1" fillId="0" borderId="0" xfId="51" applyNumberFormat="1" applyFont="1" applyFill="1" applyBorder="1">
      <alignment/>
      <protection/>
    </xf>
    <xf numFmtId="1" fontId="0" fillId="0" borderId="0" xfId="0" applyNumberFormat="1" applyFill="1" applyAlignment="1">
      <alignment/>
    </xf>
    <xf numFmtId="14" fontId="27" fillId="0" borderId="11" xfId="52" applyNumberFormat="1" applyFont="1" applyFill="1" applyBorder="1">
      <alignment/>
      <protection/>
    </xf>
    <xf numFmtId="14" fontId="27" fillId="0" borderId="11" xfId="0" applyNumberFormat="1" applyFont="1" applyFill="1" applyBorder="1" applyAlignment="1">
      <alignment/>
    </xf>
    <xf numFmtId="1" fontId="1" fillId="0" borderId="0" xfId="50" applyNumberFormat="1" applyFont="1" applyFill="1" applyBorder="1">
      <alignment/>
      <protection/>
    </xf>
    <xf numFmtId="1" fontId="23" fillId="0" borderId="0" xfId="50" applyNumberFormat="1" applyFont="1" applyFill="1" applyBorder="1">
      <alignment/>
      <protection/>
    </xf>
    <xf numFmtId="1" fontId="22" fillId="0" borderId="19" xfId="51" applyNumberFormat="1" applyFont="1" applyFill="1" applyBorder="1" applyAlignment="1">
      <alignment horizontal="center" vertical="center"/>
      <protection/>
    </xf>
    <xf numFmtId="1" fontId="1" fillId="0" borderId="0" xfId="50" applyNumberFormat="1" applyFont="1" applyFill="1" applyBorder="1" applyAlignment="1">
      <alignment horizontal="left" vertical="center"/>
      <protection/>
    </xf>
    <xf numFmtId="1" fontId="1" fillId="0" borderId="11" xfId="0" applyNumberFormat="1" applyFont="1" applyFill="1" applyBorder="1" applyAlignment="1">
      <alignment horizontal="center"/>
    </xf>
    <xf numFmtId="2" fontId="26" fillId="0" borderId="11" xfId="51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1" fontId="1" fillId="0" borderId="0" xfId="50" applyNumberFormat="1" applyFont="1" applyFill="1">
      <alignment/>
      <protection/>
    </xf>
    <xf numFmtId="1" fontId="21" fillId="0" borderId="0" xfId="50" applyNumberFormat="1" applyFont="1" applyFill="1">
      <alignment/>
      <protection/>
    </xf>
    <xf numFmtId="1" fontId="21" fillId="0" borderId="0" xfId="50" applyNumberFormat="1" applyFont="1" applyFill="1" applyBorder="1">
      <alignment/>
      <protection/>
    </xf>
    <xf numFmtId="49" fontId="39" fillId="0" borderId="24" xfId="0" applyNumberFormat="1" applyFont="1" applyFill="1" applyBorder="1" applyAlignment="1">
      <alignment horizontal="right"/>
    </xf>
    <xf numFmtId="49" fontId="39" fillId="0" borderId="43" xfId="0" applyNumberFormat="1" applyFont="1" applyFill="1" applyBorder="1" applyAlignment="1">
      <alignment horizontal="right"/>
    </xf>
    <xf numFmtId="49" fontId="39" fillId="0" borderId="46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 horizontal="right"/>
    </xf>
    <xf numFmtId="2" fontId="1" fillId="0" borderId="0" xfId="50" applyNumberFormat="1" applyFont="1" applyFill="1" applyBorder="1">
      <alignment/>
      <protection/>
    </xf>
    <xf numFmtId="2" fontId="25" fillId="0" borderId="10" xfId="50" applyNumberFormat="1" applyFont="1" applyFill="1" applyBorder="1" applyAlignment="1">
      <alignment horizontal="center" wrapText="1"/>
      <protection/>
    </xf>
    <xf numFmtId="2" fontId="22" fillId="24" borderId="0" xfId="51" applyNumberFormat="1" applyFont="1" applyFill="1" applyBorder="1" applyAlignment="1">
      <alignment horizontal="center"/>
      <protection/>
    </xf>
    <xf numFmtId="2" fontId="1" fillId="24" borderId="0" xfId="51" applyNumberFormat="1" applyFont="1" applyFill="1" applyBorder="1">
      <alignment/>
      <protection/>
    </xf>
    <xf numFmtId="2" fontId="0" fillId="0" borderId="0" xfId="0" applyNumberFormat="1" applyAlignment="1">
      <alignment/>
    </xf>
    <xf numFmtId="1" fontId="26" fillId="0" borderId="10" xfId="50" applyNumberFormat="1" applyFont="1" applyFill="1" applyBorder="1" applyAlignment="1">
      <alignment horizontal="center"/>
      <protection/>
    </xf>
    <xf numFmtId="3" fontId="1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2" fontId="21" fillId="24" borderId="11" xfId="51" applyNumberFormat="1" applyFont="1" applyFill="1" applyBorder="1" applyAlignment="1">
      <alignment horizontal="right"/>
      <protection/>
    </xf>
    <xf numFmtId="17" fontId="27" fillId="0" borderId="11" xfId="0" applyNumberFormat="1" applyFont="1" applyBorder="1" applyAlignment="1">
      <alignment/>
    </xf>
    <xf numFmtId="3" fontId="27" fillId="0" borderId="11" xfId="52" applyNumberFormat="1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right"/>
      <protection/>
    </xf>
    <xf numFmtId="0" fontId="23" fillId="0" borderId="0" xfId="50" applyFont="1" applyFill="1" applyBorder="1" applyAlignment="1">
      <alignment horizontal="center" vertical="center" wrapText="1"/>
      <protection/>
    </xf>
    <xf numFmtId="0" fontId="24" fillId="0" borderId="10" xfId="50" applyFont="1" applyFill="1" applyBorder="1" applyAlignment="1">
      <alignment horizontal="left" vertical="center" wrapText="1"/>
      <protection/>
    </xf>
    <xf numFmtId="0" fontId="24" fillId="0" borderId="10" xfId="50" applyFont="1" applyFill="1" applyBorder="1" applyAlignment="1">
      <alignment horizontal="center" vertical="center" wrapText="1"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0" fontId="22" fillId="24" borderId="10" xfId="50" applyFont="1" applyFill="1" applyBorder="1" applyAlignment="1">
      <alignment horizontal="center" vertical="center" wrapText="1"/>
      <protection/>
    </xf>
    <xf numFmtId="2" fontId="22" fillId="0" borderId="10" xfId="50" applyNumberFormat="1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5" fillId="0" borderId="10" xfId="50" applyFont="1" applyFill="1" applyBorder="1" applyAlignment="1">
      <alignment horizontal="center" vertical="center" wrapText="1"/>
      <protection/>
    </xf>
    <xf numFmtId="0" fontId="25" fillId="0" borderId="10" xfId="50" applyFont="1" applyFill="1" applyBorder="1" applyAlignment="1">
      <alignment horizontal="center" wrapText="1"/>
      <protection/>
    </xf>
    <xf numFmtId="0" fontId="22" fillId="0" borderId="10" xfId="50" applyFont="1" applyFill="1" applyBorder="1" applyAlignment="1">
      <alignment horizontal="left" vertical="top" wrapText="1"/>
      <protection/>
    </xf>
    <xf numFmtId="0" fontId="22" fillId="0" borderId="10" xfId="50" applyFont="1" applyFill="1" applyBorder="1" applyAlignment="1">
      <alignment horizontal="left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22" fillId="0" borderId="12" xfId="50" applyFont="1" applyFill="1" applyBorder="1" applyAlignment="1">
      <alignment horizontal="left" vertical="top" wrapText="1"/>
      <protection/>
    </xf>
    <xf numFmtId="0" fontId="22" fillId="0" borderId="52" xfId="50" applyFont="1" applyFill="1" applyBorder="1" applyAlignment="1">
      <alignment horizontal="left" vertical="top" wrapText="1"/>
      <protection/>
    </xf>
    <xf numFmtId="0" fontId="22" fillId="0" borderId="0" xfId="50" applyFont="1" applyFill="1" applyBorder="1" applyAlignment="1">
      <alignment vertical="center" wrapText="1"/>
      <protection/>
    </xf>
    <xf numFmtId="0" fontId="22" fillId="24" borderId="0" xfId="51" applyFont="1" applyFill="1" applyBorder="1" applyAlignment="1">
      <alignment horizontal="left" vertical="center" wrapText="1"/>
      <protection/>
    </xf>
    <xf numFmtId="0" fontId="22" fillId="0" borderId="0" xfId="50" applyFont="1" applyFill="1" applyBorder="1" applyAlignment="1">
      <alignment horizontal="right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left" wrapText="1"/>
      <protection/>
    </xf>
    <xf numFmtId="0" fontId="22" fillId="0" borderId="0" xfId="51" applyFont="1" applyFill="1" applyBorder="1" applyAlignment="1">
      <alignment horizontal="center" vertical="top" wrapText="1"/>
      <protection/>
    </xf>
    <xf numFmtId="0" fontId="27" fillId="0" borderId="0" xfId="51" applyFont="1" applyFill="1" applyBorder="1" applyAlignment="1">
      <alignment horizontal="center" wrapText="1"/>
      <protection/>
    </xf>
    <xf numFmtId="0" fontId="1" fillId="24" borderId="0" xfId="51" applyFont="1" applyFill="1" applyBorder="1" applyAlignment="1">
      <alignment horizontal="left"/>
      <protection/>
    </xf>
    <xf numFmtId="0" fontId="22" fillId="24" borderId="11" xfId="51" applyFont="1" applyFill="1" applyBorder="1" applyAlignment="1">
      <alignment horizontal="center" vertical="center"/>
      <protection/>
    </xf>
    <xf numFmtId="0" fontId="1" fillId="24" borderId="11" xfId="51" applyFont="1" applyFill="1" applyBorder="1" applyAlignment="1">
      <alignment horizontal="center" vertical="center"/>
      <protection/>
    </xf>
    <xf numFmtId="0" fontId="1" fillId="24" borderId="11" xfId="51" applyFont="1" applyFill="1" applyBorder="1" applyAlignment="1">
      <alignment horizontal="center" wrapText="1"/>
      <protection/>
    </xf>
    <xf numFmtId="0" fontId="23" fillId="24" borderId="0" xfId="51" applyFont="1" applyFill="1" applyBorder="1" applyAlignment="1">
      <alignment horizontal="center" vertical="center" wrapText="1"/>
      <protection/>
    </xf>
    <xf numFmtId="0" fontId="24" fillId="24" borderId="11" xfId="51" applyFont="1" applyFill="1" applyBorder="1" applyAlignment="1">
      <alignment horizontal="center" vertical="center" wrapText="1"/>
      <protection/>
    </xf>
    <xf numFmtId="0" fontId="22" fillId="24" borderId="11" xfId="51" applyFont="1" applyFill="1" applyBorder="1" applyAlignment="1">
      <alignment horizontal="center" vertical="center" wrapText="1"/>
      <protection/>
    </xf>
    <xf numFmtId="1" fontId="22" fillId="24" borderId="11" xfId="51" applyNumberFormat="1" applyFont="1" applyFill="1" applyBorder="1" applyAlignment="1">
      <alignment horizontal="center" vertical="center" wrapText="1"/>
      <protection/>
    </xf>
    <xf numFmtId="1" fontId="22" fillId="0" borderId="11" xfId="51" applyNumberFormat="1" applyFont="1" applyFill="1" applyBorder="1" applyAlignment="1">
      <alignment horizontal="center" vertical="center" wrapText="1"/>
      <protection/>
    </xf>
    <xf numFmtId="1" fontId="22" fillId="24" borderId="11" xfId="51" applyNumberFormat="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left" vertical="top" wrapText="1"/>
      <protection/>
    </xf>
    <xf numFmtId="0" fontId="29" fillId="0" borderId="11" xfId="0" applyNumberFormat="1" applyFont="1" applyBorder="1" applyAlignment="1">
      <alignment horizontal="left" vertical="top" wrapText="1"/>
    </xf>
    <xf numFmtId="0" fontId="22" fillId="24" borderId="11" xfId="51" applyFont="1" applyFill="1" applyBorder="1" applyAlignment="1">
      <alignment horizontal="left" vertical="center" wrapText="1"/>
      <protection/>
    </xf>
    <xf numFmtId="0" fontId="31" fillId="24" borderId="11" xfId="51" applyFont="1" applyFill="1" applyBorder="1" applyAlignment="1">
      <alignment horizontal="center" vertical="top" wrapText="1"/>
      <protection/>
    </xf>
    <xf numFmtId="0" fontId="1" fillId="24" borderId="11" xfId="51" applyFont="1" applyFill="1" applyBorder="1" applyAlignment="1">
      <alignment horizontal="left" vertical="top" wrapText="1"/>
      <protection/>
    </xf>
    <xf numFmtId="0" fontId="1" fillId="24" borderId="11" xfId="51" applyFont="1" applyFill="1" applyBorder="1" applyAlignment="1">
      <alignment vertical="top" wrapText="1"/>
      <protection/>
    </xf>
    <xf numFmtId="0" fontId="22" fillId="24" borderId="16" xfId="0" applyFont="1" applyFill="1" applyBorder="1" applyAlignment="1">
      <alignment horizontal="left" wrapText="1"/>
    </xf>
    <xf numFmtId="0" fontId="35" fillId="24" borderId="11" xfId="51" applyFont="1" applyFill="1" applyBorder="1" applyAlignment="1">
      <alignment horizontal="left" vertical="top" wrapText="1"/>
      <protection/>
    </xf>
    <xf numFmtId="0" fontId="22" fillId="24" borderId="11" xfId="50" applyFont="1" applyFill="1" applyBorder="1" applyAlignment="1">
      <alignment horizontal="left" vertical="top" wrapText="1"/>
      <protection/>
    </xf>
    <xf numFmtId="0" fontId="22" fillId="24" borderId="19" xfId="51" applyFont="1" applyFill="1" applyBorder="1" applyAlignment="1">
      <alignment horizontal="left" vertical="top" wrapText="1"/>
      <protection/>
    </xf>
    <xf numFmtId="0" fontId="22" fillId="24" borderId="11" xfId="50" applyFont="1" applyFill="1" applyBorder="1" applyAlignment="1">
      <alignment horizontal="center" vertical="top" wrapText="1"/>
      <protection/>
    </xf>
    <xf numFmtId="0" fontId="22" fillId="24" borderId="22" xfId="51" applyFont="1" applyFill="1" applyBorder="1" applyAlignment="1">
      <alignment horizontal="center" vertical="center"/>
      <protection/>
    </xf>
    <xf numFmtId="0" fontId="22" fillId="24" borderId="10" xfId="50" applyFont="1" applyFill="1" applyBorder="1" applyAlignment="1">
      <alignment horizontal="left" vertical="top" wrapText="1"/>
      <protection/>
    </xf>
    <xf numFmtId="0" fontId="22" fillId="24" borderId="0" xfId="50" applyFont="1" applyFill="1" applyBorder="1" applyAlignment="1">
      <alignment horizontal="center" vertical="center"/>
      <protection/>
    </xf>
    <xf numFmtId="0" fontId="1" fillId="24" borderId="0" xfId="50" applyFont="1" applyFill="1" applyBorder="1" applyAlignment="1">
      <alignment horizontal="left" vertical="center"/>
      <protection/>
    </xf>
    <xf numFmtId="0" fontId="22" fillId="24" borderId="0" xfId="51" applyFont="1" applyFill="1" applyBorder="1" applyAlignment="1">
      <alignment horizontal="center" vertical="center" wrapText="1"/>
      <protection/>
    </xf>
    <xf numFmtId="0" fontId="1" fillId="24" borderId="0" xfId="5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 wrapText="1"/>
      <protection/>
    </xf>
    <xf numFmtId="0" fontId="21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9" fontId="22" fillId="0" borderId="24" xfId="0" applyNumberFormat="1" applyFont="1" applyBorder="1" applyAlignment="1">
      <alignment horizontal="center" wrapText="1"/>
    </xf>
    <xf numFmtId="0" fontId="22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5" fillId="0" borderId="0" xfId="51" applyFont="1" applyFill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eading" xfId="43"/>
    <cellStyle name="Heading1" xfId="44"/>
    <cellStyle name="Ieșire" xfId="45"/>
    <cellStyle name="Intrare" xfId="46"/>
    <cellStyle name="Currency" xfId="47"/>
    <cellStyle name="Currency [0]" xfId="48"/>
    <cellStyle name="Neutru" xfId="49"/>
    <cellStyle name="Normal_BVC sint. v.23.01.2013" xfId="50"/>
    <cellStyle name="Normal_Copy of Copy of BVC analitic" xfId="51"/>
    <cellStyle name="Normal_Sheet1" xfId="52"/>
    <cellStyle name="Notă" xfId="53"/>
    <cellStyle name="Percent" xfId="54"/>
    <cellStyle name="Result" xfId="55"/>
    <cellStyle name="Result2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3">
      <selection activeCell="J2" sqref="J2:M2"/>
    </sheetView>
  </sheetViews>
  <sheetFormatPr defaultColWidth="11.57421875" defaultRowHeight="12.75"/>
  <cols>
    <col min="1" max="1" width="3.7109375" style="0" customWidth="1"/>
    <col min="2" max="2" width="3.57421875" style="0" customWidth="1"/>
    <col min="3" max="3" width="4.8515625" style="0" customWidth="1"/>
    <col min="4" max="4" width="11.57421875" style="0" customWidth="1"/>
    <col min="5" max="5" width="23.8515625" style="0" customWidth="1"/>
    <col min="6" max="6" width="7.28125" style="0" customWidth="1"/>
    <col min="7" max="8" width="11.57421875" style="0" customWidth="1"/>
    <col min="9" max="9" width="11.57421875" style="335" customWidth="1"/>
  </cols>
  <sheetData>
    <row r="1" spans="1:13" ht="15.75">
      <c r="A1" s="1"/>
      <c r="B1" s="2"/>
      <c r="C1" s="3"/>
      <c r="D1" s="2"/>
      <c r="E1" s="4"/>
      <c r="F1" s="5"/>
      <c r="G1" s="6"/>
      <c r="H1" s="7"/>
      <c r="I1" s="331"/>
      <c r="J1" s="9"/>
      <c r="K1" s="8"/>
      <c r="L1" s="8"/>
      <c r="M1" s="346" t="s">
        <v>433</v>
      </c>
    </row>
    <row r="2" spans="1:13" ht="15.75">
      <c r="A2" s="1"/>
      <c r="B2" s="2"/>
      <c r="C2" s="3"/>
      <c r="D2" s="2"/>
      <c r="E2" s="4"/>
      <c r="F2" s="5"/>
      <c r="G2" s="6"/>
      <c r="H2" s="7"/>
      <c r="I2" s="331"/>
      <c r="J2" s="363" t="s">
        <v>439</v>
      </c>
      <c r="K2" s="363"/>
      <c r="L2" s="363"/>
      <c r="M2" s="363"/>
    </row>
    <row r="3" spans="1:13" ht="15.75">
      <c r="A3" s="1"/>
      <c r="B3" s="2"/>
      <c r="C3" s="3"/>
      <c r="D3" s="2"/>
      <c r="E3" s="4"/>
      <c r="F3" s="10"/>
      <c r="G3" s="11"/>
      <c r="H3" s="12"/>
      <c r="I3" s="331"/>
      <c r="J3" s="9"/>
      <c r="K3" s="8"/>
      <c r="L3" s="13"/>
      <c r="M3" s="8"/>
    </row>
    <row r="4" spans="1:13" ht="17.25" customHeight="1">
      <c r="A4" s="347" t="s">
        <v>435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17.25" customHeight="1">
      <c r="A5" s="347" t="s">
        <v>434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ht="15.75">
      <c r="A6" s="14"/>
      <c r="B6" s="14"/>
      <c r="C6" s="15"/>
      <c r="D6" s="14"/>
      <c r="E6" s="16"/>
      <c r="F6" s="10"/>
      <c r="G6" s="11"/>
      <c r="H6" s="12"/>
      <c r="I6" s="331"/>
      <c r="J6" s="9"/>
      <c r="K6" s="8"/>
      <c r="L6" s="8"/>
      <c r="M6" s="8"/>
    </row>
    <row r="7" spans="1:13" ht="15">
      <c r="A7" s="17"/>
      <c r="B7" s="17"/>
      <c r="C7" s="18"/>
      <c r="D7" s="17"/>
      <c r="E7" s="19"/>
      <c r="F7" s="20"/>
      <c r="G7" s="21"/>
      <c r="H7" s="22"/>
      <c r="I7" s="331"/>
      <c r="J7" s="9"/>
      <c r="K7" s="8"/>
      <c r="L7" s="8"/>
      <c r="M7" s="22" t="s">
        <v>3</v>
      </c>
    </row>
    <row r="8" spans="1:13" ht="12.75" customHeight="1">
      <c r="A8" s="348"/>
      <c r="B8" s="348"/>
      <c r="C8" s="348"/>
      <c r="D8" s="349" t="s">
        <v>4</v>
      </c>
      <c r="E8" s="349"/>
      <c r="F8" s="350" t="s">
        <v>5</v>
      </c>
      <c r="G8" s="351" t="s">
        <v>427</v>
      </c>
      <c r="H8" s="350" t="s">
        <v>436</v>
      </c>
      <c r="I8" s="352" t="s">
        <v>6</v>
      </c>
      <c r="J8" s="353" t="s">
        <v>400</v>
      </c>
      <c r="K8" s="353" t="s">
        <v>426</v>
      </c>
      <c r="L8" s="353" t="s">
        <v>7</v>
      </c>
      <c r="M8" s="353"/>
    </row>
    <row r="9" spans="1:13" ht="50.25" customHeight="1">
      <c r="A9" s="348"/>
      <c r="B9" s="348"/>
      <c r="C9" s="348"/>
      <c r="D9" s="349"/>
      <c r="E9" s="349"/>
      <c r="F9" s="350"/>
      <c r="G9" s="351"/>
      <c r="H9" s="350"/>
      <c r="I9" s="352"/>
      <c r="J9" s="353"/>
      <c r="K9" s="353"/>
      <c r="L9" s="24" t="s">
        <v>8</v>
      </c>
      <c r="M9" s="24" t="s">
        <v>9</v>
      </c>
    </row>
    <row r="10" spans="1:13" ht="12.75">
      <c r="A10" s="25">
        <v>0</v>
      </c>
      <c r="B10" s="354">
        <v>1</v>
      </c>
      <c r="C10" s="354"/>
      <c r="D10" s="355">
        <v>2</v>
      </c>
      <c r="E10" s="355"/>
      <c r="F10" s="26">
        <v>3</v>
      </c>
      <c r="G10" s="27">
        <v>4</v>
      </c>
      <c r="H10" s="26">
        <v>5</v>
      </c>
      <c r="I10" s="332" t="s">
        <v>10</v>
      </c>
      <c r="J10" s="28">
        <v>7</v>
      </c>
      <c r="K10" s="28">
        <v>8</v>
      </c>
      <c r="L10" s="28">
        <v>9</v>
      </c>
      <c r="M10" s="28">
        <v>10</v>
      </c>
    </row>
    <row r="11" spans="1:13" ht="24.75" customHeight="1">
      <c r="A11" s="29" t="s">
        <v>11</v>
      </c>
      <c r="B11" s="23"/>
      <c r="C11" s="30"/>
      <c r="D11" s="356" t="s">
        <v>12</v>
      </c>
      <c r="E11" s="356"/>
      <c r="F11" s="32">
        <v>1</v>
      </c>
      <c r="G11" s="33">
        <f>G12+G15+G16</f>
        <v>12301</v>
      </c>
      <c r="H11" s="33">
        <f>H12+H15+H16</f>
        <v>11777</v>
      </c>
      <c r="I11" s="53">
        <f>H11/G11*100</f>
        <v>95.74018372490042</v>
      </c>
      <c r="J11" s="33">
        <f>J12+J15+J16</f>
        <v>11929</v>
      </c>
      <c r="K11" s="33">
        <f>K12+K15+K16</f>
        <v>12022</v>
      </c>
      <c r="L11" s="34">
        <f>J11/H11*100</f>
        <v>101.29065126942345</v>
      </c>
      <c r="M11" s="34">
        <f>K11/J11*100</f>
        <v>100.77961270852545</v>
      </c>
    </row>
    <row r="12" spans="1:13" ht="24.75" customHeight="1">
      <c r="A12" s="357"/>
      <c r="B12" s="23">
        <v>1</v>
      </c>
      <c r="C12" s="30"/>
      <c r="D12" s="356" t="s">
        <v>13</v>
      </c>
      <c r="E12" s="356"/>
      <c r="F12" s="32">
        <v>2</v>
      </c>
      <c r="G12" s="33">
        <v>12247</v>
      </c>
      <c r="H12" s="33">
        <v>11767</v>
      </c>
      <c r="I12" s="53">
        <f>H12/G12*100</f>
        <v>96.08067281783293</v>
      </c>
      <c r="J12" s="33">
        <v>11919</v>
      </c>
      <c r="K12" s="33">
        <v>12012</v>
      </c>
      <c r="L12" s="34">
        <f>J12/H12*100</f>
        <v>101.29174810911871</v>
      </c>
      <c r="M12" s="34">
        <f>K12/J12*100</f>
        <v>100.78026680090613</v>
      </c>
    </row>
    <row r="13" spans="1:13" ht="38.25">
      <c r="A13" s="357"/>
      <c r="B13" s="23"/>
      <c r="C13" s="30"/>
      <c r="D13" s="31" t="s">
        <v>14</v>
      </c>
      <c r="E13" s="35" t="s">
        <v>15</v>
      </c>
      <c r="F13" s="32">
        <v>3</v>
      </c>
      <c r="G13" s="33"/>
      <c r="H13" s="36"/>
      <c r="I13" s="53"/>
      <c r="J13" s="37"/>
      <c r="K13" s="37"/>
      <c r="L13" s="34"/>
      <c r="M13" s="34"/>
    </row>
    <row r="14" spans="1:13" ht="38.25">
      <c r="A14" s="357"/>
      <c r="B14" s="23"/>
      <c r="C14" s="30"/>
      <c r="D14" s="31" t="s">
        <v>16</v>
      </c>
      <c r="E14" s="35" t="s">
        <v>17</v>
      </c>
      <c r="F14" s="32">
        <v>4</v>
      </c>
      <c r="G14" s="33"/>
      <c r="H14" s="36"/>
      <c r="I14" s="53"/>
      <c r="J14" s="37"/>
      <c r="K14" s="37"/>
      <c r="L14" s="34"/>
      <c r="M14" s="34"/>
    </row>
    <row r="15" spans="1:13" ht="15" customHeight="1">
      <c r="A15" s="357"/>
      <c r="B15" s="23">
        <v>2</v>
      </c>
      <c r="C15" s="30"/>
      <c r="D15" s="356" t="s">
        <v>18</v>
      </c>
      <c r="E15" s="356"/>
      <c r="F15" s="32">
        <v>5</v>
      </c>
      <c r="G15" s="33">
        <v>54</v>
      </c>
      <c r="H15" s="36">
        <v>10</v>
      </c>
      <c r="I15" s="53">
        <v>100</v>
      </c>
      <c r="J15" s="37">
        <v>10</v>
      </c>
      <c r="K15" s="37">
        <v>10</v>
      </c>
      <c r="L15" s="34">
        <f>J15/H15*100</f>
        <v>100</v>
      </c>
      <c r="M15" s="34">
        <f>K15/J15*100</f>
        <v>100</v>
      </c>
    </row>
    <row r="16" spans="1:13" ht="15" customHeight="1">
      <c r="A16" s="357"/>
      <c r="B16" s="23">
        <v>3</v>
      </c>
      <c r="C16" s="30"/>
      <c r="D16" s="356" t="s">
        <v>19</v>
      </c>
      <c r="E16" s="356"/>
      <c r="F16" s="32">
        <v>6</v>
      </c>
      <c r="G16" s="33">
        <v>0</v>
      </c>
      <c r="H16" s="36"/>
      <c r="I16" s="53"/>
      <c r="J16" s="37"/>
      <c r="K16" s="37"/>
      <c r="L16" s="34"/>
      <c r="M16" s="34"/>
    </row>
    <row r="17" spans="1:13" ht="24.75" customHeight="1">
      <c r="A17" s="29" t="s">
        <v>20</v>
      </c>
      <c r="B17" s="23"/>
      <c r="C17" s="30"/>
      <c r="D17" s="356" t="s">
        <v>21</v>
      </c>
      <c r="E17" s="356"/>
      <c r="F17" s="32">
        <v>7</v>
      </c>
      <c r="G17" s="33">
        <f>G18+G30+G31</f>
        <v>12143</v>
      </c>
      <c r="H17" s="33">
        <f>H18+H30+H31</f>
        <v>11545</v>
      </c>
      <c r="I17" s="53">
        <f aca="true" t="shared" si="0" ref="I17:I24">H17/G17*100</f>
        <v>95.0753520546817</v>
      </c>
      <c r="J17" s="33">
        <f>J18+J30+J31</f>
        <v>11651</v>
      </c>
      <c r="K17" s="33">
        <f>K18+K30+K31</f>
        <v>11748</v>
      </c>
      <c r="L17" s="34">
        <f aca="true" t="shared" si="1" ref="L17:L24">J17/H17*100</f>
        <v>100.91814638371591</v>
      </c>
      <c r="M17" s="34">
        <f aca="true" t="shared" si="2" ref="M17:M24">K17/J17*100</f>
        <v>100.83254656252683</v>
      </c>
    </row>
    <row r="18" spans="1:13" ht="15" customHeight="1">
      <c r="A18" s="357"/>
      <c r="B18" s="23">
        <v>1</v>
      </c>
      <c r="C18" s="30"/>
      <c r="D18" s="356" t="s">
        <v>22</v>
      </c>
      <c r="E18" s="356"/>
      <c r="F18" s="32">
        <v>8</v>
      </c>
      <c r="G18" s="33">
        <f>G19+G20+G21+G29</f>
        <v>12143</v>
      </c>
      <c r="H18" s="33">
        <f>H19+H20+H21+H29</f>
        <v>11545</v>
      </c>
      <c r="I18" s="53">
        <f t="shared" si="0"/>
        <v>95.0753520546817</v>
      </c>
      <c r="J18" s="33">
        <f>J19+J20+J21+J29</f>
        <v>11651</v>
      </c>
      <c r="K18" s="33">
        <f>K19+K20+K21+K29</f>
        <v>11748</v>
      </c>
      <c r="L18" s="34">
        <f t="shared" si="1"/>
        <v>100.91814638371591</v>
      </c>
      <c r="M18" s="34">
        <f t="shared" si="2"/>
        <v>100.83254656252683</v>
      </c>
    </row>
    <row r="19" spans="1:13" ht="15" customHeight="1">
      <c r="A19" s="357"/>
      <c r="B19" s="358"/>
      <c r="C19" s="38" t="s">
        <v>23</v>
      </c>
      <c r="D19" s="356" t="s">
        <v>24</v>
      </c>
      <c r="E19" s="356"/>
      <c r="F19" s="32">
        <v>9</v>
      </c>
      <c r="G19" s="33">
        <v>2984</v>
      </c>
      <c r="H19" s="36">
        <v>2510</v>
      </c>
      <c r="I19" s="53">
        <f t="shared" si="0"/>
        <v>84.11528150134048</v>
      </c>
      <c r="J19" s="37">
        <v>2557</v>
      </c>
      <c r="K19" s="37">
        <v>2579</v>
      </c>
      <c r="L19" s="34">
        <f t="shared" si="1"/>
        <v>101.87250996015935</v>
      </c>
      <c r="M19" s="34">
        <f t="shared" si="2"/>
        <v>100.86038326163474</v>
      </c>
    </row>
    <row r="20" spans="1:13" ht="24.75" customHeight="1">
      <c r="A20" s="357"/>
      <c r="B20" s="358"/>
      <c r="C20" s="39" t="s">
        <v>25</v>
      </c>
      <c r="D20" s="356" t="s">
        <v>26</v>
      </c>
      <c r="E20" s="356"/>
      <c r="F20" s="32">
        <v>10</v>
      </c>
      <c r="G20" s="33">
        <v>1664</v>
      </c>
      <c r="H20" s="36">
        <v>1575</v>
      </c>
      <c r="I20" s="53">
        <f t="shared" si="0"/>
        <v>94.6514423076923</v>
      </c>
      <c r="J20" s="37">
        <v>1566</v>
      </c>
      <c r="K20" s="37">
        <v>1579</v>
      </c>
      <c r="L20" s="34">
        <f t="shared" si="1"/>
        <v>99.42857142857143</v>
      </c>
      <c r="M20" s="34">
        <f t="shared" si="2"/>
        <v>100.8301404853129</v>
      </c>
    </row>
    <row r="21" spans="1:13" ht="15" customHeight="1">
      <c r="A21" s="357"/>
      <c r="B21" s="358"/>
      <c r="C21" s="40" t="s">
        <v>27</v>
      </c>
      <c r="D21" s="359" t="s">
        <v>28</v>
      </c>
      <c r="E21" s="359"/>
      <c r="F21" s="32">
        <v>11</v>
      </c>
      <c r="G21" s="33">
        <f>G22+G25+G27+G28+G26</f>
        <v>7097</v>
      </c>
      <c r="H21" s="33">
        <f>H22+H25+H27+H28+H26</f>
        <v>7097</v>
      </c>
      <c r="I21" s="53">
        <f t="shared" si="0"/>
        <v>100</v>
      </c>
      <c r="J21" s="33">
        <f>J22+J25+J27+J28+J26</f>
        <v>7149</v>
      </c>
      <c r="K21" s="33">
        <f>K22+K25+K27+K28+K26</f>
        <v>7203</v>
      </c>
      <c r="L21" s="34">
        <f t="shared" si="1"/>
        <v>100.73270395941947</v>
      </c>
      <c r="M21" s="34">
        <f t="shared" si="2"/>
        <v>100.75535039865716</v>
      </c>
    </row>
    <row r="22" spans="1:13" ht="25.5">
      <c r="A22" s="357"/>
      <c r="B22" s="358"/>
      <c r="C22" s="41"/>
      <c r="D22" s="42" t="s">
        <v>29</v>
      </c>
      <c r="E22" s="43" t="s">
        <v>30</v>
      </c>
      <c r="F22" s="32">
        <v>12</v>
      </c>
      <c r="G22" s="33">
        <f>G23+G24</f>
        <v>6758</v>
      </c>
      <c r="H22" s="33">
        <f>H23+H24</f>
        <v>6760</v>
      </c>
      <c r="I22" s="53">
        <f t="shared" si="0"/>
        <v>100.02959455460197</v>
      </c>
      <c r="J22" s="33">
        <f>J23+J24</f>
        <v>6811</v>
      </c>
      <c r="K22" s="33">
        <f>K23+K24</f>
        <v>6864</v>
      </c>
      <c r="L22" s="34">
        <f t="shared" si="1"/>
        <v>100.75443786982248</v>
      </c>
      <c r="M22" s="34">
        <f t="shared" si="2"/>
        <v>100.77815298781383</v>
      </c>
    </row>
    <row r="23" spans="1:13" ht="15">
      <c r="A23" s="357"/>
      <c r="B23" s="358"/>
      <c r="C23" s="41"/>
      <c r="D23" s="44" t="s">
        <v>31</v>
      </c>
      <c r="E23" s="31" t="s">
        <v>32</v>
      </c>
      <c r="F23" s="32">
        <v>13</v>
      </c>
      <c r="G23" s="33">
        <v>6006</v>
      </c>
      <c r="H23" s="36">
        <v>6097</v>
      </c>
      <c r="I23" s="53">
        <f t="shared" si="0"/>
        <v>101.51515151515152</v>
      </c>
      <c r="J23" s="37">
        <v>6144</v>
      </c>
      <c r="K23" s="37">
        <v>6192</v>
      </c>
      <c r="L23" s="34">
        <f t="shared" si="1"/>
        <v>100.77087092012465</v>
      </c>
      <c r="M23" s="34">
        <f t="shared" si="2"/>
        <v>100.78125</v>
      </c>
    </row>
    <row r="24" spans="1:13" ht="15">
      <c r="A24" s="357"/>
      <c r="B24" s="358"/>
      <c r="C24" s="41"/>
      <c r="D24" s="44" t="s">
        <v>33</v>
      </c>
      <c r="E24" s="31" t="s">
        <v>34</v>
      </c>
      <c r="F24" s="32">
        <v>14</v>
      </c>
      <c r="G24" s="33">
        <v>752</v>
      </c>
      <c r="H24" s="36">
        <v>663</v>
      </c>
      <c r="I24" s="53">
        <f t="shared" si="0"/>
        <v>88.16489361702128</v>
      </c>
      <c r="J24" s="37">
        <v>667</v>
      </c>
      <c r="K24" s="37">
        <v>672</v>
      </c>
      <c r="L24" s="34">
        <f t="shared" si="1"/>
        <v>100.60331825037707</v>
      </c>
      <c r="M24" s="34">
        <f t="shared" si="2"/>
        <v>100.7496251874063</v>
      </c>
    </row>
    <row r="25" spans="1:13" ht="25.5">
      <c r="A25" s="357"/>
      <c r="B25" s="358"/>
      <c r="C25" s="41"/>
      <c r="D25" s="44" t="s">
        <v>35</v>
      </c>
      <c r="E25" s="31" t="s">
        <v>36</v>
      </c>
      <c r="F25" s="32">
        <v>15</v>
      </c>
      <c r="G25" s="33">
        <v>0</v>
      </c>
      <c r="H25" s="36"/>
      <c r="I25" s="45"/>
      <c r="J25" s="37"/>
      <c r="K25" s="37"/>
      <c r="L25" s="34"/>
      <c r="M25" s="34"/>
    </row>
    <row r="26" spans="1:13" ht="51">
      <c r="A26" s="357"/>
      <c r="B26" s="358"/>
      <c r="C26" s="41"/>
      <c r="D26" s="44"/>
      <c r="E26" s="46" t="s">
        <v>37</v>
      </c>
      <c r="F26" s="32">
        <v>16</v>
      </c>
      <c r="G26" s="33">
        <v>0</v>
      </c>
      <c r="H26" s="36"/>
      <c r="I26" s="45"/>
      <c r="J26" s="37"/>
      <c r="K26" s="37"/>
      <c r="L26" s="34"/>
      <c r="M26" s="34"/>
    </row>
    <row r="27" spans="1:13" ht="63.75">
      <c r="A27" s="357"/>
      <c r="B27" s="358"/>
      <c r="C27" s="41"/>
      <c r="D27" s="44" t="s">
        <v>38</v>
      </c>
      <c r="E27" s="31" t="s">
        <v>39</v>
      </c>
      <c r="F27" s="32">
        <v>17</v>
      </c>
      <c r="G27" s="33">
        <v>200</v>
      </c>
      <c r="H27" s="36">
        <v>200</v>
      </c>
      <c r="I27" s="45">
        <f>H27/G27*100</f>
        <v>100</v>
      </c>
      <c r="J27" s="37">
        <v>200</v>
      </c>
      <c r="K27" s="37">
        <v>200</v>
      </c>
      <c r="L27" s="34">
        <f aca="true" t="shared" si="3" ref="L27:L35">J27/H27*100</f>
        <v>100</v>
      </c>
      <c r="M27" s="34">
        <f aca="true" t="shared" si="4" ref="M27:M35">K27/J27*100</f>
        <v>100</v>
      </c>
    </row>
    <row r="28" spans="1:13" ht="38.25">
      <c r="A28" s="357"/>
      <c r="B28" s="358"/>
      <c r="C28" s="47"/>
      <c r="D28" s="44" t="s">
        <v>40</v>
      </c>
      <c r="E28" s="31" t="s">
        <v>41</v>
      </c>
      <c r="F28" s="32">
        <v>18</v>
      </c>
      <c r="G28" s="33">
        <v>139</v>
      </c>
      <c r="H28" s="36">
        <v>137</v>
      </c>
      <c r="I28" s="45">
        <f>H28/G28*100</f>
        <v>98.56115107913669</v>
      </c>
      <c r="J28" s="37">
        <v>138</v>
      </c>
      <c r="K28" s="37">
        <v>139</v>
      </c>
      <c r="L28" s="34">
        <f t="shared" si="3"/>
        <v>100.72992700729928</v>
      </c>
      <c r="M28" s="34">
        <f t="shared" si="4"/>
        <v>100.72463768115942</v>
      </c>
    </row>
    <row r="29" spans="1:13" ht="15" customHeight="1">
      <c r="A29" s="357"/>
      <c r="B29" s="358"/>
      <c r="C29" s="48" t="s">
        <v>42</v>
      </c>
      <c r="D29" s="356" t="s">
        <v>43</v>
      </c>
      <c r="E29" s="356"/>
      <c r="F29" s="32">
        <v>19</v>
      </c>
      <c r="G29" s="33">
        <v>398</v>
      </c>
      <c r="H29" s="36">
        <v>363</v>
      </c>
      <c r="I29" s="45">
        <f>H29/G29*100</f>
        <v>91.20603015075378</v>
      </c>
      <c r="J29" s="37">
        <v>379</v>
      </c>
      <c r="K29" s="37">
        <v>387</v>
      </c>
      <c r="L29" s="34">
        <f t="shared" si="3"/>
        <v>104.40771349862258</v>
      </c>
      <c r="M29" s="34">
        <f t="shared" si="4"/>
        <v>102.11081794195252</v>
      </c>
    </row>
    <row r="30" spans="1:13" ht="15" customHeight="1">
      <c r="A30" s="357"/>
      <c r="B30" s="23">
        <v>2</v>
      </c>
      <c r="C30" s="30"/>
      <c r="D30" s="356" t="s">
        <v>44</v>
      </c>
      <c r="E30" s="356"/>
      <c r="F30" s="32">
        <v>20</v>
      </c>
      <c r="G30" s="33">
        <v>0</v>
      </c>
      <c r="H30" s="36">
        <v>0</v>
      </c>
      <c r="I30" s="45"/>
      <c r="J30" s="37"/>
      <c r="K30" s="37"/>
      <c r="L30" s="34"/>
      <c r="M30" s="34"/>
    </row>
    <row r="31" spans="1:13" ht="15" customHeight="1">
      <c r="A31" s="357"/>
      <c r="B31" s="23">
        <v>3</v>
      </c>
      <c r="C31" s="30"/>
      <c r="D31" s="356" t="s">
        <v>45</v>
      </c>
      <c r="E31" s="356"/>
      <c r="F31" s="32">
        <v>21</v>
      </c>
      <c r="G31" s="33">
        <v>0</v>
      </c>
      <c r="H31" s="36">
        <v>0</v>
      </c>
      <c r="I31" s="45"/>
      <c r="J31" s="37">
        <v>0</v>
      </c>
      <c r="K31" s="37">
        <v>0</v>
      </c>
      <c r="L31" s="34"/>
      <c r="M31" s="34"/>
    </row>
    <row r="32" spans="1:13" ht="15" customHeight="1">
      <c r="A32" s="29" t="s">
        <v>46</v>
      </c>
      <c r="B32" s="23"/>
      <c r="C32" s="30"/>
      <c r="D32" s="356" t="s">
        <v>47</v>
      </c>
      <c r="E32" s="356"/>
      <c r="F32" s="32">
        <v>22</v>
      </c>
      <c r="G32" s="33">
        <f>G11-G17</f>
        <v>158</v>
      </c>
      <c r="H32" s="33">
        <f>H11-H17</f>
        <v>232</v>
      </c>
      <c r="I32" s="45">
        <f aca="true" t="shared" si="5" ref="I32:I40">H32/G32*100</f>
        <v>146.8354430379747</v>
      </c>
      <c r="J32" s="33">
        <f>J11-J17</f>
        <v>278</v>
      </c>
      <c r="K32" s="33">
        <f>K11-K17</f>
        <v>274</v>
      </c>
      <c r="L32" s="34">
        <f t="shared" si="3"/>
        <v>119.82758620689656</v>
      </c>
      <c r="M32" s="34">
        <f t="shared" si="4"/>
        <v>98.56115107913669</v>
      </c>
    </row>
    <row r="33" spans="1:13" ht="15" customHeight="1">
      <c r="A33" s="29" t="s">
        <v>48</v>
      </c>
      <c r="B33" s="23"/>
      <c r="C33" s="30"/>
      <c r="D33" s="356" t="s">
        <v>49</v>
      </c>
      <c r="E33" s="356"/>
      <c r="F33" s="32">
        <v>23</v>
      </c>
      <c r="G33" s="49">
        <v>39</v>
      </c>
      <c r="H33" s="33">
        <v>37</v>
      </c>
      <c r="I33" s="45">
        <f t="shared" si="5"/>
        <v>94.87179487179486</v>
      </c>
      <c r="J33" s="33">
        <v>42</v>
      </c>
      <c r="K33" s="33">
        <v>42</v>
      </c>
      <c r="L33" s="34">
        <f t="shared" si="3"/>
        <v>113.51351351351352</v>
      </c>
      <c r="M33" s="34">
        <f t="shared" si="4"/>
        <v>100</v>
      </c>
    </row>
    <row r="34" spans="1:13" ht="36.75" customHeight="1">
      <c r="A34" s="29" t="s">
        <v>50</v>
      </c>
      <c r="B34" s="23"/>
      <c r="C34" s="30"/>
      <c r="D34" s="356" t="s">
        <v>51</v>
      </c>
      <c r="E34" s="356"/>
      <c r="F34" s="32">
        <v>24</v>
      </c>
      <c r="G34" s="49">
        <v>119</v>
      </c>
      <c r="H34" s="49">
        <v>195</v>
      </c>
      <c r="I34" s="45">
        <f t="shared" si="5"/>
        <v>163.8655462184874</v>
      </c>
      <c r="J34" s="33">
        <v>236</v>
      </c>
      <c r="K34" s="33">
        <v>232</v>
      </c>
      <c r="L34" s="34">
        <f t="shared" si="3"/>
        <v>121.02564102564102</v>
      </c>
      <c r="M34" s="34">
        <f t="shared" si="4"/>
        <v>98.30508474576271</v>
      </c>
    </row>
    <row r="35" spans="1:13" ht="15" customHeight="1">
      <c r="A35" s="357"/>
      <c r="B35" s="23">
        <v>1</v>
      </c>
      <c r="C35" s="30"/>
      <c r="D35" s="356" t="s">
        <v>52</v>
      </c>
      <c r="E35" s="356"/>
      <c r="F35" s="32">
        <v>25</v>
      </c>
      <c r="G35" s="33">
        <v>8</v>
      </c>
      <c r="H35" s="36">
        <v>12</v>
      </c>
      <c r="I35" s="45">
        <f t="shared" si="5"/>
        <v>150</v>
      </c>
      <c r="J35" s="37">
        <v>14</v>
      </c>
      <c r="K35" s="37">
        <v>14</v>
      </c>
      <c r="L35" s="34">
        <f t="shared" si="3"/>
        <v>116.66666666666667</v>
      </c>
      <c r="M35" s="34">
        <f t="shared" si="4"/>
        <v>100</v>
      </c>
    </row>
    <row r="36" spans="1:13" ht="24.75" customHeight="1">
      <c r="A36" s="357"/>
      <c r="B36" s="23">
        <v>2</v>
      </c>
      <c r="C36" s="30"/>
      <c r="D36" s="356" t="s">
        <v>53</v>
      </c>
      <c r="E36" s="356"/>
      <c r="F36" s="32">
        <v>26</v>
      </c>
      <c r="G36" s="33">
        <v>0</v>
      </c>
      <c r="H36" s="36">
        <v>0</v>
      </c>
      <c r="I36" s="45"/>
      <c r="J36" s="37"/>
      <c r="K36" s="37"/>
      <c r="L36" s="34"/>
      <c r="M36" s="34"/>
    </row>
    <row r="37" spans="1:13" ht="24.75" customHeight="1">
      <c r="A37" s="357"/>
      <c r="B37" s="23">
        <v>3</v>
      </c>
      <c r="C37" s="30"/>
      <c r="D37" s="356" t="s">
        <v>54</v>
      </c>
      <c r="E37" s="356"/>
      <c r="F37" s="32">
        <v>27</v>
      </c>
      <c r="G37" s="33">
        <v>0</v>
      </c>
      <c r="H37" s="36">
        <v>0</v>
      </c>
      <c r="I37" s="45"/>
      <c r="J37" s="37"/>
      <c r="K37" s="37"/>
      <c r="L37" s="34"/>
      <c r="M37" s="34"/>
    </row>
    <row r="38" spans="1:13" ht="96.75" customHeight="1">
      <c r="A38" s="357"/>
      <c r="B38" s="23">
        <v>4</v>
      </c>
      <c r="C38" s="30"/>
      <c r="D38" s="356" t="s">
        <v>55</v>
      </c>
      <c r="E38" s="356"/>
      <c r="F38" s="32">
        <v>28</v>
      </c>
      <c r="G38" s="33">
        <v>0</v>
      </c>
      <c r="H38" s="36">
        <v>0</v>
      </c>
      <c r="I38" s="45"/>
      <c r="J38" s="37"/>
      <c r="K38" s="37"/>
      <c r="L38" s="34"/>
      <c r="M38" s="34"/>
    </row>
    <row r="39" spans="1:13" ht="15" customHeight="1">
      <c r="A39" s="357"/>
      <c r="B39" s="23">
        <v>5</v>
      </c>
      <c r="C39" s="30"/>
      <c r="D39" s="356" t="s">
        <v>56</v>
      </c>
      <c r="E39" s="356"/>
      <c r="F39" s="32">
        <v>29</v>
      </c>
      <c r="G39" s="33">
        <v>0</v>
      </c>
      <c r="H39" s="36">
        <v>0</v>
      </c>
      <c r="I39" s="45"/>
      <c r="J39" s="37"/>
      <c r="K39" s="37"/>
      <c r="L39" s="34"/>
      <c r="M39" s="34"/>
    </row>
    <row r="40" spans="1:13" ht="36.75" customHeight="1">
      <c r="A40" s="357"/>
      <c r="B40" s="23">
        <v>6</v>
      </c>
      <c r="C40" s="30"/>
      <c r="D40" s="356" t="s">
        <v>57</v>
      </c>
      <c r="E40" s="356"/>
      <c r="F40" s="32">
        <v>30</v>
      </c>
      <c r="G40" s="33">
        <f>G34-G35-G36-G37-G38-G39</f>
        <v>111</v>
      </c>
      <c r="H40" s="33">
        <f>H34-H35-H36-H37-H38-H39</f>
        <v>183</v>
      </c>
      <c r="I40" s="45">
        <f t="shared" si="5"/>
        <v>164.86486486486487</v>
      </c>
      <c r="J40" s="33">
        <f>J34-J35-J36-J37-J38-J39</f>
        <v>222</v>
      </c>
      <c r="K40" s="33">
        <f>K34-K35-K36-K37-K38-K39</f>
        <v>218</v>
      </c>
      <c r="L40" s="34">
        <f>J40/H40*100</f>
        <v>121.31147540983606</v>
      </c>
      <c r="M40" s="34">
        <f>K40/J40*100</f>
        <v>98.1981981981982</v>
      </c>
    </row>
    <row r="41" spans="1:13" ht="72.75" customHeight="1">
      <c r="A41" s="357"/>
      <c r="B41" s="23">
        <v>7</v>
      </c>
      <c r="C41" s="30"/>
      <c r="D41" s="356" t="s">
        <v>58</v>
      </c>
      <c r="E41" s="356"/>
      <c r="F41" s="32">
        <v>31</v>
      </c>
      <c r="G41" s="33"/>
      <c r="H41" s="36"/>
      <c r="I41" s="45"/>
      <c r="J41" s="37"/>
      <c r="K41" s="37"/>
      <c r="L41" s="34"/>
      <c r="M41" s="34"/>
    </row>
    <row r="42" spans="1:13" ht="84.75" customHeight="1">
      <c r="A42" s="357"/>
      <c r="B42" s="23">
        <v>8</v>
      </c>
      <c r="C42" s="30"/>
      <c r="D42" s="356" t="s">
        <v>59</v>
      </c>
      <c r="E42" s="356"/>
      <c r="F42" s="32">
        <v>32</v>
      </c>
      <c r="G42" s="33">
        <v>56</v>
      </c>
      <c r="H42" s="33">
        <v>92</v>
      </c>
      <c r="I42" s="45">
        <f>H42/G42*100</f>
        <v>164.28571428571428</v>
      </c>
      <c r="J42" s="37">
        <v>111</v>
      </c>
      <c r="K42" s="37">
        <v>109</v>
      </c>
      <c r="L42" s="34">
        <f>J42/H42*100</f>
        <v>120.65217391304348</v>
      </c>
      <c r="M42" s="34">
        <f>K42/J42*100</f>
        <v>98.1981981981982</v>
      </c>
    </row>
    <row r="43" spans="1:13" ht="24.75" customHeight="1">
      <c r="A43" s="357"/>
      <c r="B43" s="23"/>
      <c r="C43" s="30" t="s">
        <v>14</v>
      </c>
      <c r="D43" s="356" t="s">
        <v>60</v>
      </c>
      <c r="E43" s="356"/>
      <c r="F43" s="32">
        <v>33</v>
      </c>
      <c r="G43" s="33"/>
      <c r="H43" s="36"/>
      <c r="I43" s="45"/>
      <c r="J43" s="37"/>
      <c r="K43" s="37"/>
      <c r="L43" s="34"/>
      <c r="M43" s="34"/>
    </row>
    <row r="44" spans="1:13" ht="24" customHeight="1">
      <c r="A44" s="357"/>
      <c r="B44" s="23"/>
      <c r="C44" s="30" t="s">
        <v>16</v>
      </c>
      <c r="D44" s="356" t="s">
        <v>61</v>
      </c>
      <c r="E44" s="356"/>
      <c r="F44" s="32" t="s">
        <v>62</v>
      </c>
      <c r="G44" s="33">
        <v>53</v>
      </c>
      <c r="H44" s="36">
        <v>87</v>
      </c>
      <c r="I44" s="45">
        <f>H44/G44*100</f>
        <v>164.1509433962264</v>
      </c>
      <c r="J44" s="37">
        <v>105</v>
      </c>
      <c r="K44" s="37">
        <v>104</v>
      </c>
      <c r="L44" s="34">
        <f>J44/H44*100</f>
        <v>120.6896551724138</v>
      </c>
      <c r="M44" s="34">
        <f>K44/J44*100</f>
        <v>99.04761904761905</v>
      </c>
    </row>
    <row r="45" spans="1:13" ht="24" customHeight="1">
      <c r="A45" s="357"/>
      <c r="B45" s="23"/>
      <c r="C45" s="30" t="s">
        <v>63</v>
      </c>
      <c r="D45" s="356" t="s">
        <v>64</v>
      </c>
      <c r="E45" s="356"/>
      <c r="F45" s="32">
        <v>34</v>
      </c>
      <c r="G45" s="33">
        <v>3</v>
      </c>
      <c r="H45" s="36">
        <v>5</v>
      </c>
      <c r="I45" s="45">
        <f>H45/G45*100</f>
        <v>166.66666666666669</v>
      </c>
      <c r="J45" s="37">
        <v>6</v>
      </c>
      <c r="K45" s="37">
        <v>5</v>
      </c>
      <c r="L45" s="34">
        <f>J45/H45*100</f>
        <v>120</v>
      </c>
      <c r="M45" s="34">
        <f>K45/J45*100</f>
        <v>83.33333333333334</v>
      </c>
    </row>
    <row r="46" spans="1:13" ht="48" customHeight="1">
      <c r="A46" s="357"/>
      <c r="B46" s="23">
        <v>9</v>
      </c>
      <c r="C46" s="30"/>
      <c r="D46" s="356" t="s">
        <v>65</v>
      </c>
      <c r="E46" s="356"/>
      <c r="F46" s="32">
        <v>35</v>
      </c>
      <c r="G46" s="33">
        <v>55</v>
      </c>
      <c r="H46" s="36">
        <v>91</v>
      </c>
      <c r="I46" s="45">
        <f>H46/G46*100</f>
        <v>165.45454545454547</v>
      </c>
      <c r="J46" s="37">
        <v>111</v>
      </c>
      <c r="K46" s="37">
        <v>109</v>
      </c>
      <c r="L46" s="34">
        <f>J46/H46*100</f>
        <v>121.97802197802199</v>
      </c>
      <c r="M46" s="34">
        <f>K46/J46*100</f>
        <v>98.1981981981982</v>
      </c>
    </row>
    <row r="47" spans="1:13" ht="15" customHeight="1">
      <c r="A47" s="29" t="s">
        <v>66</v>
      </c>
      <c r="B47" s="23"/>
      <c r="C47" s="30"/>
      <c r="D47" s="356" t="s">
        <v>67</v>
      </c>
      <c r="E47" s="356"/>
      <c r="F47" s="32">
        <v>36</v>
      </c>
      <c r="G47" s="33"/>
      <c r="H47" s="36"/>
      <c r="I47" s="45"/>
      <c r="J47" s="50"/>
      <c r="K47" s="37"/>
      <c r="L47" s="34"/>
      <c r="M47" s="34"/>
    </row>
    <row r="48" spans="1:13" ht="24.75" customHeight="1">
      <c r="A48" s="29" t="s">
        <v>68</v>
      </c>
      <c r="B48" s="23"/>
      <c r="C48" s="30"/>
      <c r="D48" s="356" t="s">
        <v>69</v>
      </c>
      <c r="E48" s="356"/>
      <c r="F48" s="32">
        <v>37</v>
      </c>
      <c r="G48" s="33"/>
      <c r="H48" s="36"/>
      <c r="I48" s="45"/>
      <c r="J48" s="50"/>
      <c r="K48" s="37"/>
      <c r="L48" s="34"/>
      <c r="M48" s="34"/>
    </row>
    <row r="49" spans="1:13" ht="15" customHeight="1">
      <c r="A49" s="29"/>
      <c r="B49" s="23"/>
      <c r="C49" s="30" t="s">
        <v>14</v>
      </c>
      <c r="D49" s="356" t="s">
        <v>70</v>
      </c>
      <c r="E49" s="356"/>
      <c r="F49" s="32">
        <v>38</v>
      </c>
      <c r="G49" s="33"/>
      <c r="H49" s="36"/>
      <c r="I49" s="45"/>
      <c r="J49" s="50"/>
      <c r="K49" s="37"/>
      <c r="L49" s="34"/>
      <c r="M49" s="34"/>
    </row>
    <row r="50" spans="1:13" ht="15" customHeight="1">
      <c r="A50" s="29"/>
      <c r="B50" s="23"/>
      <c r="C50" s="30" t="s">
        <v>16</v>
      </c>
      <c r="D50" s="356" t="s">
        <v>71</v>
      </c>
      <c r="E50" s="356"/>
      <c r="F50" s="32">
        <v>39</v>
      </c>
      <c r="G50" s="33"/>
      <c r="H50" s="36"/>
      <c r="I50" s="45"/>
      <c r="J50" s="50"/>
      <c r="K50" s="37"/>
      <c r="L50" s="34"/>
      <c r="M50" s="34"/>
    </row>
    <row r="51" spans="1:13" ht="15" customHeight="1">
      <c r="A51" s="29"/>
      <c r="B51" s="23"/>
      <c r="C51" s="30" t="s">
        <v>63</v>
      </c>
      <c r="D51" s="356" t="s">
        <v>72</v>
      </c>
      <c r="E51" s="356"/>
      <c r="F51" s="32">
        <v>40</v>
      </c>
      <c r="G51" s="33"/>
      <c r="H51" s="36"/>
      <c r="I51" s="45"/>
      <c r="J51" s="50"/>
      <c r="K51" s="37"/>
      <c r="L51" s="34"/>
      <c r="M51" s="34"/>
    </row>
    <row r="52" spans="1:13" ht="15" customHeight="1">
      <c r="A52" s="29"/>
      <c r="B52" s="23"/>
      <c r="C52" s="30" t="s">
        <v>73</v>
      </c>
      <c r="D52" s="356" t="s">
        <v>74</v>
      </c>
      <c r="E52" s="356"/>
      <c r="F52" s="32">
        <v>41</v>
      </c>
      <c r="G52" s="33"/>
      <c r="H52" s="36"/>
      <c r="I52" s="45"/>
      <c r="J52" s="50"/>
      <c r="K52" s="37"/>
      <c r="L52" s="34"/>
      <c r="M52" s="34"/>
    </row>
    <row r="53" spans="1:13" ht="15" customHeight="1">
      <c r="A53" s="29"/>
      <c r="B53" s="23"/>
      <c r="C53" s="30" t="s">
        <v>75</v>
      </c>
      <c r="D53" s="356" t="s">
        <v>76</v>
      </c>
      <c r="E53" s="356"/>
      <c r="F53" s="32">
        <v>42</v>
      </c>
      <c r="G53" s="33"/>
      <c r="H53" s="36"/>
      <c r="I53" s="45"/>
      <c r="J53" s="50"/>
      <c r="K53" s="37"/>
      <c r="L53" s="34"/>
      <c r="M53" s="34"/>
    </row>
    <row r="54" spans="1:13" ht="24" customHeight="1">
      <c r="A54" s="29" t="s">
        <v>77</v>
      </c>
      <c r="B54" s="23"/>
      <c r="C54" s="30"/>
      <c r="D54" s="356" t="s">
        <v>78</v>
      </c>
      <c r="E54" s="356"/>
      <c r="F54" s="32">
        <v>43</v>
      </c>
      <c r="G54" s="33">
        <v>2454</v>
      </c>
      <c r="H54" s="36">
        <v>2073</v>
      </c>
      <c r="I54" s="45">
        <f>H54/G54*100</f>
        <v>84.47432762836186</v>
      </c>
      <c r="J54" s="50">
        <v>272</v>
      </c>
      <c r="K54" s="37">
        <v>272</v>
      </c>
      <c r="L54" s="34">
        <f>J54/H54*100</f>
        <v>13.121080559575493</v>
      </c>
      <c r="M54" s="34">
        <f>K54/J54*100</f>
        <v>100</v>
      </c>
    </row>
    <row r="55" spans="1:13" ht="15" customHeight="1">
      <c r="A55" s="29"/>
      <c r="B55" s="23">
        <v>1</v>
      </c>
      <c r="C55" s="30"/>
      <c r="D55" s="356" t="s">
        <v>79</v>
      </c>
      <c r="E55" s="356"/>
      <c r="F55" s="32">
        <v>44</v>
      </c>
      <c r="G55" s="33"/>
      <c r="H55" s="36"/>
      <c r="I55" s="45"/>
      <c r="J55" s="50"/>
      <c r="K55" s="50"/>
      <c r="L55" s="34"/>
      <c r="M55" s="34"/>
    </row>
    <row r="56" spans="1:13" ht="51">
      <c r="A56" s="29"/>
      <c r="B56" s="23"/>
      <c r="C56" s="30"/>
      <c r="D56" s="31"/>
      <c r="E56" s="31" t="s">
        <v>80</v>
      </c>
      <c r="F56" s="32">
        <v>45</v>
      </c>
      <c r="G56" s="33"/>
      <c r="H56" s="36"/>
      <c r="I56" s="45"/>
      <c r="J56" s="50"/>
      <c r="K56" s="50"/>
      <c r="L56" s="34"/>
      <c r="M56" s="34"/>
    </row>
    <row r="57" spans="1:13" ht="15" customHeight="1">
      <c r="A57" s="29" t="s">
        <v>81</v>
      </c>
      <c r="B57" s="23"/>
      <c r="C57" s="30"/>
      <c r="D57" s="356" t="s">
        <v>82</v>
      </c>
      <c r="E57" s="356"/>
      <c r="F57" s="32">
        <v>46</v>
      </c>
      <c r="G57" s="33">
        <v>708</v>
      </c>
      <c r="H57" s="36">
        <v>2073</v>
      </c>
      <c r="I57" s="45">
        <f>H57/G57*100</f>
        <v>292.79661016949154</v>
      </c>
      <c r="J57" s="51">
        <v>272</v>
      </c>
      <c r="K57" s="51">
        <v>272</v>
      </c>
      <c r="L57" s="34">
        <f>J57/H57*100</f>
        <v>13.121080559575493</v>
      </c>
      <c r="M57" s="34">
        <f>K57/J57*100</f>
        <v>100</v>
      </c>
    </row>
    <row r="58" spans="1:13" ht="15" customHeight="1">
      <c r="A58" s="29" t="s">
        <v>83</v>
      </c>
      <c r="B58" s="52"/>
      <c r="C58" s="30"/>
      <c r="D58" s="356" t="s">
        <v>84</v>
      </c>
      <c r="E58" s="356"/>
      <c r="F58" s="32">
        <v>47</v>
      </c>
      <c r="G58" s="33"/>
      <c r="H58" s="36"/>
      <c r="I58" s="45"/>
      <c r="J58" s="50"/>
      <c r="K58" s="50"/>
      <c r="L58" s="34"/>
      <c r="M58" s="34"/>
    </row>
    <row r="59" spans="1:13" ht="24.75" customHeight="1">
      <c r="A59" s="357"/>
      <c r="B59" s="23">
        <v>1</v>
      </c>
      <c r="C59" s="30"/>
      <c r="D59" s="356" t="s">
        <v>85</v>
      </c>
      <c r="E59" s="356"/>
      <c r="F59" s="32">
        <v>48</v>
      </c>
      <c r="G59" s="33">
        <v>119</v>
      </c>
      <c r="H59" s="36">
        <v>106</v>
      </c>
      <c r="I59" s="45">
        <f aca="true" t="shared" si="6" ref="I59:I64">H59/G59*100</f>
        <v>89.07563025210085</v>
      </c>
      <c r="J59" s="50">
        <v>106</v>
      </c>
      <c r="K59" s="50">
        <v>106</v>
      </c>
      <c r="L59" s="34">
        <f aca="true" t="shared" si="7" ref="L59:L64">J59/H59*100</f>
        <v>100</v>
      </c>
      <c r="M59" s="34">
        <f aca="true" t="shared" si="8" ref="M59:M64">K59/J59*100</f>
        <v>100</v>
      </c>
    </row>
    <row r="60" spans="1:13" ht="15" customHeight="1">
      <c r="A60" s="357"/>
      <c r="B60" s="23">
        <v>2</v>
      </c>
      <c r="C60" s="30"/>
      <c r="D60" s="356" t="s">
        <v>86</v>
      </c>
      <c r="E60" s="356"/>
      <c r="F60" s="32">
        <v>49</v>
      </c>
      <c r="G60" s="33">
        <v>106</v>
      </c>
      <c r="H60" s="36">
        <v>106</v>
      </c>
      <c r="I60" s="45">
        <f t="shared" si="6"/>
        <v>100</v>
      </c>
      <c r="J60" s="50">
        <v>106</v>
      </c>
      <c r="K60" s="50">
        <v>106</v>
      </c>
      <c r="L60" s="34">
        <f t="shared" si="7"/>
        <v>100</v>
      </c>
      <c r="M60" s="34">
        <f t="shared" si="8"/>
        <v>100</v>
      </c>
    </row>
    <row r="61" spans="1:13" ht="36.75" customHeight="1">
      <c r="A61" s="357"/>
      <c r="B61" s="23">
        <v>3</v>
      </c>
      <c r="C61" s="30"/>
      <c r="D61" s="356" t="s">
        <v>87</v>
      </c>
      <c r="E61" s="356"/>
      <c r="F61" s="32">
        <v>50</v>
      </c>
      <c r="G61" s="49">
        <f>G22/G60/12*1000</f>
        <v>5312.893081761007</v>
      </c>
      <c r="H61" s="49">
        <f>H22/H60/12*1000</f>
        <v>5314.465408805032</v>
      </c>
      <c r="I61" s="45">
        <f t="shared" si="6"/>
        <v>100.02959455460194</v>
      </c>
      <c r="J61" s="49">
        <f>J22/J60/12*1000</f>
        <v>5354.559748427673</v>
      </c>
      <c r="K61" s="49">
        <f>K22/K60/12*1000</f>
        <v>5396.22641509434</v>
      </c>
      <c r="L61" s="34">
        <f t="shared" si="7"/>
        <v>100.75443786982248</v>
      </c>
      <c r="M61" s="34">
        <f t="shared" si="8"/>
        <v>100.77815298781383</v>
      </c>
    </row>
    <row r="62" spans="1:13" ht="60.75" customHeight="1">
      <c r="A62" s="357"/>
      <c r="B62" s="23">
        <v>4</v>
      </c>
      <c r="C62" s="30"/>
      <c r="D62" s="356" t="s">
        <v>88</v>
      </c>
      <c r="E62" s="356"/>
      <c r="F62" s="32">
        <v>51</v>
      </c>
      <c r="G62" s="49">
        <v>5313</v>
      </c>
      <c r="H62" s="49">
        <v>5189</v>
      </c>
      <c r="I62" s="45">
        <f t="shared" si="6"/>
        <v>97.6661020139281</v>
      </c>
      <c r="J62" s="37">
        <v>5212</v>
      </c>
      <c r="K62" s="37">
        <v>5252</v>
      </c>
      <c r="L62" s="34">
        <f t="shared" si="7"/>
        <v>100.44324532665254</v>
      </c>
      <c r="M62" s="34">
        <f t="shared" si="8"/>
        <v>100.76745970836531</v>
      </c>
    </row>
    <row r="63" spans="1:13" ht="36.75" customHeight="1">
      <c r="A63" s="357"/>
      <c r="B63" s="23">
        <v>5</v>
      </c>
      <c r="C63" s="30"/>
      <c r="D63" s="356" t="s">
        <v>89</v>
      </c>
      <c r="E63" s="356"/>
      <c r="F63" s="32">
        <v>52</v>
      </c>
      <c r="G63" s="37">
        <f>G12/G60</f>
        <v>115.5377358490566</v>
      </c>
      <c r="H63" s="37">
        <f>H12/H60</f>
        <v>111.00943396226415</v>
      </c>
      <c r="I63" s="45">
        <f t="shared" si="6"/>
        <v>96.08067281783295</v>
      </c>
      <c r="J63" s="336">
        <f>J12/J60</f>
        <v>112.44339622641509</v>
      </c>
      <c r="K63" s="336">
        <f>K12/K60</f>
        <v>113.32075471698113</v>
      </c>
      <c r="L63" s="34">
        <f t="shared" si="7"/>
        <v>101.29174810911871</v>
      </c>
      <c r="M63" s="34">
        <f t="shared" si="8"/>
        <v>100.78026680090613</v>
      </c>
    </row>
    <row r="64" spans="1:13" ht="48.75" customHeight="1">
      <c r="A64" s="357"/>
      <c r="B64" s="23">
        <v>6</v>
      </c>
      <c r="C64" s="30"/>
      <c r="D64" s="356" t="s">
        <v>90</v>
      </c>
      <c r="E64" s="356"/>
      <c r="F64" s="32">
        <v>53</v>
      </c>
      <c r="G64" s="37">
        <f>G12/G60</f>
        <v>115.5377358490566</v>
      </c>
      <c r="H64" s="37">
        <f>H12/H60</f>
        <v>111.00943396226415</v>
      </c>
      <c r="I64" s="45">
        <f t="shared" si="6"/>
        <v>96.08067281783295</v>
      </c>
      <c r="J64" s="336">
        <v>112.44</v>
      </c>
      <c r="K64" s="336">
        <v>113.32</v>
      </c>
      <c r="L64" s="34">
        <f t="shared" si="7"/>
        <v>101.28868870570238</v>
      </c>
      <c r="M64" s="34">
        <f t="shared" si="8"/>
        <v>100.78263963002489</v>
      </c>
    </row>
    <row r="65" spans="1:13" ht="36.75" customHeight="1">
      <c r="A65" s="357"/>
      <c r="B65" s="23">
        <v>7</v>
      </c>
      <c r="C65" s="30"/>
      <c r="D65" s="356" t="s">
        <v>91</v>
      </c>
      <c r="E65" s="356"/>
      <c r="F65" s="32">
        <v>54</v>
      </c>
      <c r="G65" s="53"/>
      <c r="H65" s="45"/>
      <c r="I65" s="45"/>
      <c r="J65" s="54"/>
      <c r="K65" s="54"/>
      <c r="L65" s="34"/>
      <c r="M65" s="34"/>
    </row>
    <row r="66" spans="1:13" ht="24.75" customHeight="1">
      <c r="A66" s="357"/>
      <c r="B66" s="23">
        <v>8</v>
      </c>
      <c r="C66" s="30"/>
      <c r="D66" s="356" t="s">
        <v>92</v>
      </c>
      <c r="E66" s="356"/>
      <c r="F66" s="32">
        <v>55</v>
      </c>
      <c r="G66" s="49">
        <f>G17/G11*1000</f>
        <v>987.1555158117227</v>
      </c>
      <c r="H66" s="49">
        <f>H17/H11*1000</f>
        <v>980.3005858877473</v>
      </c>
      <c r="I66" s="45">
        <f>H66/G66*100</f>
        <v>99.30558763901159</v>
      </c>
      <c r="J66" s="49">
        <f>J17/J11*1000</f>
        <v>976.6954480677341</v>
      </c>
      <c r="K66" s="49">
        <f>K17/K11*1000</f>
        <v>977.2084511728498</v>
      </c>
      <c r="L66" s="34">
        <f>J66/H66*100</f>
        <v>99.63224159284283</v>
      </c>
      <c r="M66" s="34">
        <f>K66/J66*100</f>
        <v>100.05252436735839</v>
      </c>
    </row>
    <row r="67" spans="1:13" ht="15" customHeight="1">
      <c r="A67" s="357"/>
      <c r="B67" s="23">
        <v>9</v>
      </c>
      <c r="C67" s="30"/>
      <c r="D67" s="356" t="s">
        <v>93</v>
      </c>
      <c r="E67" s="356"/>
      <c r="F67" s="32">
        <v>56</v>
      </c>
      <c r="G67" s="33">
        <v>0</v>
      </c>
      <c r="H67" s="45">
        <v>0</v>
      </c>
      <c r="I67" s="45"/>
      <c r="J67" s="50">
        <v>0</v>
      </c>
      <c r="K67" s="50">
        <v>0</v>
      </c>
      <c r="L67" s="34"/>
      <c r="M67" s="34"/>
    </row>
    <row r="68" spans="1:13" ht="15" customHeight="1">
      <c r="A68" s="357"/>
      <c r="B68" s="23">
        <v>10</v>
      </c>
      <c r="C68" s="30"/>
      <c r="D68" s="360" t="s">
        <v>94</v>
      </c>
      <c r="E68" s="360"/>
      <c r="F68" s="32">
        <v>57</v>
      </c>
      <c r="G68" s="33">
        <v>223</v>
      </c>
      <c r="H68" s="55">
        <v>215</v>
      </c>
      <c r="I68" s="45">
        <f>H68/G68*100</f>
        <v>96.41255605381166</v>
      </c>
      <c r="J68" s="51">
        <v>210</v>
      </c>
      <c r="K68" s="51">
        <v>205</v>
      </c>
      <c r="L68" s="34">
        <f>J68/H68*100</f>
        <v>97.67441860465115</v>
      </c>
      <c r="M68" s="34">
        <f>K68/J68*100</f>
        <v>97.61904761904762</v>
      </c>
    </row>
    <row r="69" spans="1:13" ht="12.75">
      <c r="A69" s="56"/>
      <c r="B69" s="57"/>
      <c r="C69" s="58"/>
      <c r="D69" s="59"/>
      <c r="E69" s="59"/>
      <c r="F69" s="9"/>
      <c r="G69" s="60"/>
      <c r="H69" s="8"/>
      <c r="I69" s="331"/>
      <c r="J69" s="9"/>
      <c r="K69" s="8"/>
      <c r="L69" s="8"/>
      <c r="M69" s="8"/>
    </row>
    <row r="70" spans="1:13" ht="12.75">
      <c r="A70" s="57"/>
      <c r="B70" s="57"/>
      <c r="C70" s="61"/>
      <c r="D70" s="57"/>
      <c r="E70" s="62"/>
      <c r="F70" s="9"/>
      <c r="G70" s="60"/>
      <c r="H70" s="8"/>
      <c r="I70" s="331"/>
      <c r="J70" s="9"/>
      <c r="K70" s="8"/>
      <c r="L70" s="8"/>
      <c r="M70" s="8"/>
    </row>
    <row r="71" spans="1:16" ht="12.75" customHeight="1">
      <c r="A71" s="57"/>
      <c r="B71" s="57"/>
      <c r="C71" s="61"/>
      <c r="D71" s="57"/>
      <c r="E71" s="361"/>
      <c r="F71" s="361"/>
      <c r="G71" s="63"/>
      <c r="H71" s="64"/>
      <c r="I71" s="333"/>
      <c r="J71" s="362"/>
      <c r="K71" s="362"/>
      <c r="L71" s="362"/>
      <c r="M71" s="362"/>
      <c r="N71" s="362"/>
      <c r="O71" s="362"/>
      <c r="P71" s="362"/>
    </row>
    <row r="72" spans="1:16" ht="12.75">
      <c r="A72" s="57"/>
      <c r="B72" s="57"/>
      <c r="C72" s="61"/>
      <c r="D72" s="57"/>
      <c r="E72" s="65"/>
      <c r="F72" s="66"/>
      <c r="G72" s="66"/>
      <c r="H72" s="67"/>
      <c r="I72" s="334"/>
      <c r="J72" s="368"/>
      <c r="K72" s="368"/>
      <c r="L72" s="368"/>
      <c r="M72" s="368"/>
      <c r="N72" s="368"/>
      <c r="O72" s="368"/>
      <c r="P72" s="368"/>
    </row>
    <row r="73" spans="1:14" ht="18" customHeight="1">
      <c r="A73" s="364" t="s">
        <v>437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69"/>
    </row>
    <row r="74" spans="1:14" ht="16.5" customHeight="1">
      <c r="A74" s="364" t="s">
        <v>438</v>
      </c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72"/>
    </row>
    <row r="75" spans="1:14" ht="13.5" customHeight="1">
      <c r="A75" s="57"/>
      <c r="B75" s="57"/>
      <c r="C75" s="61"/>
      <c r="D75" s="57"/>
      <c r="E75" s="365"/>
      <c r="F75" s="365"/>
      <c r="G75" s="66"/>
      <c r="H75" s="67"/>
      <c r="I75" s="334"/>
      <c r="J75" s="72"/>
      <c r="K75" s="72"/>
      <c r="L75" s="72"/>
      <c r="M75" s="72"/>
      <c r="N75" s="72"/>
    </row>
    <row r="76" spans="1:14" ht="12.75">
      <c r="A76" s="57"/>
      <c r="B76" s="57"/>
      <c r="C76" s="61"/>
      <c r="D76" s="57"/>
      <c r="E76" s="65"/>
      <c r="F76" s="66"/>
      <c r="G76" s="66"/>
      <c r="H76" s="67"/>
      <c r="I76" s="334"/>
      <c r="J76" s="67"/>
      <c r="K76" s="72"/>
      <c r="L76" s="72"/>
      <c r="M76" s="72"/>
      <c r="N76" s="72"/>
    </row>
    <row r="77" spans="1:13" ht="12.75">
      <c r="A77" s="57"/>
      <c r="B77" s="57"/>
      <c r="C77" s="61"/>
      <c r="D77" s="57"/>
      <c r="E77" s="366"/>
      <c r="F77" s="366"/>
      <c r="G77" s="60"/>
      <c r="H77" s="8"/>
      <c r="I77" s="331"/>
      <c r="J77" s="9"/>
      <c r="K77" s="8"/>
      <c r="L77" s="8"/>
      <c r="M77" s="8"/>
    </row>
    <row r="78" spans="1:13" ht="14.25">
      <c r="A78" s="57"/>
      <c r="B78" s="57"/>
      <c r="C78" s="61"/>
      <c r="D78" s="57"/>
      <c r="E78" s="367"/>
      <c r="F78" s="367"/>
      <c r="G78" s="60"/>
      <c r="H78" s="8"/>
      <c r="I78" s="331"/>
      <c r="J78" s="9"/>
      <c r="K78" s="8"/>
      <c r="L78" s="8"/>
      <c r="M78" s="8"/>
    </row>
    <row r="79" spans="1:13" ht="12.75">
      <c r="A79" s="57"/>
      <c r="B79" s="57"/>
      <c r="C79" s="61"/>
      <c r="D79" s="57"/>
      <c r="E79" s="62"/>
      <c r="F79" s="9"/>
      <c r="G79" s="60"/>
      <c r="H79" s="8"/>
      <c r="I79" s="331"/>
      <c r="J79" s="9"/>
      <c r="K79" s="8"/>
      <c r="L79" s="8"/>
      <c r="M79" s="8"/>
    </row>
  </sheetData>
  <sheetProtection selectLockedCells="1" selectUnlockedCells="1"/>
  <mergeCells count="75">
    <mergeCell ref="J2:M2"/>
    <mergeCell ref="A73:M73"/>
    <mergeCell ref="A74:M74"/>
    <mergeCell ref="E75:F75"/>
    <mergeCell ref="E77:F77"/>
    <mergeCell ref="E78:F78"/>
    <mergeCell ref="J72:P72"/>
    <mergeCell ref="D58:E58"/>
    <mergeCell ref="A59:A68"/>
    <mergeCell ref="D59:E59"/>
    <mergeCell ref="D67:E67"/>
    <mergeCell ref="D68:E68"/>
    <mergeCell ref="E71:F71"/>
    <mergeCell ref="J71:P71"/>
    <mergeCell ref="D65:E65"/>
    <mergeCell ref="D66:E66"/>
    <mergeCell ref="D53:E53"/>
    <mergeCell ref="D54:E54"/>
    <mergeCell ref="D55:E55"/>
    <mergeCell ref="D57:E57"/>
    <mergeCell ref="D63:E63"/>
    <mergeCell ref="D64:E64"/>
    <mergeCell ref="D62:E62"/>
    <mergeCell ref="D60:E60"/>
    <mergeCell ref="D61:E61"/>
    <mergeCell ref="D51:E51"/>
    <mergeCell ref="D52:E52"/>
    <mergeCell ref="D45:E45"/>
    <mergeCell ref="D46:E46"/>
    <mergeCell ref="D47:E47"/>
    <mergeCell ref="D48:E48"/>
    <mergeCell ref="D44:E44"/>
    <mergeCell ref="D32:E32"/>
    <mergeCell ref="D33:E33"/>
    <mergeCell ref="D34:E34"/>
    <mergeCell ref="D49:E49"/>
    <mergeCell ref="D50:E50"/>
    <mergeCell ref="A35:A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17:E17"/>
    <mergeCell ref="A18:A31"/>
    <mergeCell ref="D18:E18"/>
    <mergeCell ref="B19:B29"/>
    <mergeCell ref="D19:E19"/>
    <mergeCell ref="D20:E20"/>
    <mergeCell ref="D21:E21"/>
    <mergeCell ref="D29:E29"/>
    <mergeCell ref="D30:E30"/>
    <mergeCell ref="D31:E31"/>
    <mergeCell ref="L8:M8"/>
    <mergeCell ref="B10:C10"/>
    <mergeCell ref="D10:E10"/>
    <mergeCell ref="D11:E11"/>
    <mergeCell ref="A12:A16"/>
    <mergeCell ref="D12:E12"/>
    <mergeCell ref="D15:E15"/>
    <mergeCell ref="D16:E16"/>
    <mergeCell ref="A5:M5"/>
    <mergeCell ref="A4:M4"/>
    <mergeCell ref="A8:C9"/>
    <mergeCell ref="D8:E9"/>
    <mergeCell ref="F8:F9"/>
    <mergeCell ref="G8:G9"/>
    <mergeCell ref="H8:H9"/>
    <mergeCell ref="I8:I9"/>
    <mergeCell ref="J8:J9"/>
    <mergeCell ref="K8:K9"/>
  </mergeCells>
  <printOptions/>
  <pageMargins left="1.1811023622047245" right="0.7874015748031497" top="0.2362204724409449" bottom="0.2362204724409449" header="0.7874015748031497" footer="0.7874015748031497"/>
  <pageSetup horizontalDpi="600" verticalDpi="6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7"/>
  <sheetViews>
    <sheetView zoomScalePageLayoutView="0" workbookViewId="0" topLeftCell="A123">
      <selection activeCell="M141" sqref="M141"/>
    </sheetView>
  </sheetViews>
  <sheetFormatPr defaultColWidth="11.57421875" defaultRowHeight="12.75"/>
  <cols>
    <col min="1" max="1" width="4.140625" style="0" customWidth="1"/>
    <col min="2" max="2" width="4.8515625" style="0" customWidth="1"/>
    <col min="3" max="3" width="4.140625" style="0" customWidth="1"/>
    <col min="4" max="4" width="4.7109375" style="0" customWidth="1"/>
    <col min="5" max="5" width="46.140625" style="0" customWidth="1"/>
    <col min="6" max="6" width="5.8515625" style="0" customWidth="1"/>
    <col min="7" max="9" width="11.57421875" style="0" customWidth="1"/>
    <col min="10" max="10" width="11.57421875" style="313" customWidth="1"/>
    <col min="11" max="13" width="11.57421875" style="74" customWidth="1"/>
    <col min="14" max="14" width="11.57421875" style="313" customWidth="1"/>
  </cols>
  <sheetData>
    <row r="1" spans="1:16" ht="15.75">
      <c r="A1" s="1" t="s">
        <v>102</v>
      </c>
      <c r="B1" s="2"/>
      <c r="C1" s="3"/>
      <c r="D1" s="2"/>
      <c r="E1" s="4"/>
      <c r="F1" s="75"/>
      <c r="G1" s="75"/>
      <c r="H1" s="6"/>
      <c r="I1" s="6"/>
      <c r="J1" s="324"/>
      <c r="K1" s="76"/>
      <c r="L1" s="76"/>
      <c r="M1" s="76"/>
      <c r="N1" s="316"/>
      <c r="O1" s="77"/>
      <c r="P1" s="60"/>
    </row>
    <row r="2" spans="1:16" ht="15.75">
      <c r="A2" s="1"/>
      <c r="B2" s="2"/>
      <c r="C2" s="3"/>
      <c r="D2" s="2"/>
      <c r="E2" s="4"/>
      <c r="F2" s="75"/>
      <c r="G2" s="75"/>
      <c r="H2" s="6"/>
      <c r="I2" s="6"/>
      <c r="J2" s="325"/>
      <c r="K2" s="76"/>
      <c r="L2" s="76"/>
      <c r="M2" s="76"/>
      <c r="N2" s="316"/>
      <c r="O2" s="77"/>
      <c r="P2" s="60"/>
    </row>
    <row r="3" spans="1:16" ht="15.75">
      <c r="A3" s="1" t="s">
        <v>0</v>
      </c>
      <c r="B3" s="2"/>
      <c r="C3" s="3"/>
      <c r="D3" s="2"/>
      <c r="E3" s="4"/>
      <c r="F3" s="75"/>
      <c r="G3" s="75"/>
      <c r="H3" s="6"/>
      <c r="I3" s="6"/>
      <c r="J3" s="325"/>
      <c r="K3" s="76"/>
      <c r="L3" s="76"/>
      <c r="M3" s="76"/>
      <c r="N3" s="316"/>
      <c r="O3" s="77"/>
      <c r="P3" s="60"/>
    </row>
    <row r="4" spans="1:16" ht="15.75">
      <c r="A4" s="1" t="s">
        <v>1</v>
      </c>
      <c r="B4" s="2"/>
      <c r="C4" s="3"/>
      <c r="D4" s="2"/>
      <c r="E4" s="4"/>
      <c r="F4" s="75"/>
      <c r="G4" s="75"/>
      <c r="H4" s="6"/>
      <c r="I4" s="6"/>
      <c r="J4" s="325"/>
      <c r="K4" s="76"/>
      <c r="L4" s="76"/>
      <c r="M4" s="76"/>
      <c r="N4" s="316"/>
      <c r="O4" s="77"/>
      <c r="P4" s="60"/>
    </row>
    <row r="5" spans="1:16" ht="15.75">
      <c r="A5" s="1" t="s">
        <v>2</v>
      </c>
      <c r="B5" s="2"/>
      <c r="C5" s="3"/>
      <c r="D5" s="2"/>
      <c r="E5" s="4"/>
      <c r="F5" s="75"/>
      <c r="G5" s="75"/>
      <c r="H5" s="6"/>
      <c r="I5" s="6"/>
      <c r="J5" s="325"/>
      <c r="K5" s="76"/>
      <c r="L5" s="76"/>
      <c r="M5" s="76"/>
      <c r="N5" s="316"/>
      <c r="O5" s="77"/>
      <c r="P5" s="60"/>
    </row>
    <row r="6" spans="1:16" ht="18">
      <c r="A6" s="3"/>
      <c r="B6" s="3"/>
      <c r="C6" s="3"/>
      <c r="D6" s="3"/>
      <c r="E6" s="78"/>
      <c r="F6" s="79"/>
      <c r="G6" s="79"/>
      <c r="H6" s="11"/>
      <c r="I6" s="11"/>
      <c r="J6" s="326"/>
      <c r="K6" s="80" t="s">
        <v>103</v>
      </c>
      <c r="L6" s="80"/>
      <c r="M6" s="80"/>
      <c r="N6" s="317"/>
      <c r="O6" s="81"/>
      <c r="P6" s="60"/>
    </row>
    <row r="7" spans="1:16" ht="17.25" customHeight="1">
      <c r="A7" s="372" t="s">
        <v>104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ht="15.75">
      <c r="A8" s="82"/>
      <c r="B8" s="82"/>
      <c r="C8" s="82"/>
      <c r="D8" s="82"/>
      <c r="E8" s="83"/>
      <c r="F8" s="64"/>
      <c r="G8" s="64"/>
      <c r="H8" s="84"/>
      <c r="I8" s="84"/>
      <c r="J8" s="305"/>
      <c r="K8" s="85"/>
      <c r="L8" s="85"/>
      <c r="M8" s="85"/>
      <c r="N8" s="305"/>
      <c r="O8" s="84"/>
      <c r="P8" s="84"/>
    </row>
    <row r="9" spans="1:16" ht="12" customHeight="1">
      <c r="A9" s="86"/>
      <c r="B9" s="86"/>
      <c r="C9" s="86"/>
      <c r="D9" s="86"/>
      <c r="E9" s="87"/>
      <c r="F9" s="64"/>
      <c r="G9" s="88"/>
      <c r="H9" s="89"/>
      <c r="I9" s="89"/>
      <c r="J9" s="306"/>
      <c r="K9" s="90"/>
      <c r="L9" s="90"/>
      <c r="M9" s="90"/>
      <c r="N9" s="306"/>
      <c r="O9" s="89"/>
      <c r="P9" s="89" t="s">
        <v>3</v>
      </c>
    </row>
    <row r="10" spans="1:16" ht="12.75" customHeight="1">
      <c r="A10" s="373"/>
      <c r="B10" s="373"/>
      <c r="C10" s="373"/>
      <c r="D10" s="373" t="s">
        <v>4</v>
      </c>
      <c r="E10" s="373"/>
      <c r="F10" s="374" t="s">
        <v>5</v>
      </c>
      <c r="G10" s="374" t="s">
        <v>425</v>
      </c>
      <c r="H10" s="374" t="s">
        <v>421</v>
      </c>
      <c r="I10" s="374"/>
      <c r="J10" s="374"/>
      <c r="K10" s="375" t="s">
        <v>422</v>
      </c>
      <c r="L10" s="375"/>
      <c r="M10" s="375"/>
      <c r="N10" s="375"/>
      <c r="O10" s="92" t="s">
        <v>7</v>
      </c>
      <c r="P10" s="91" t="s">
        <v>7</v>
      </c>
    </row>
    <row r="11" spans="1:16" ht="12.75" customHeight="1">
      <c r="A11" s="373"/>
      <c r="B11" s="373"/>
      <c r="C11" s="373"/>
      <c r="D11" s="373"/>
      <c r="E11" s="373"/>
      <c r="F11" s="374"/>
      <c r="G11" s="374"/>
      <c r="H11" s="369" t="s">
        <v>105</v>
      </c>
      <c r="I11" s="369"/>
      <c r="J11" s="376" t="s">
        <v>423</v>
      </c>
      <c r="K11" s="377" t="s">
        <v>106</v>
      </c>
      <c r="L11" s="377"/>
      <c r="M11" s="377"/>
      <c r="N11" s="377"/>
      <c r="O11" s="369" t="s">
        <v>107</v>
      </c>
      <c r="P11" s="369" t="s">
        <v>108</v>
      </c>
    </row>
    <row r="12" spans="1:16" ht="51">
      <c r="A12" s="373"/>
      <c r="B12" s="373"/>
      <c r="C12" s="373"/>
      <c r="D12" s="373"/>
      <c r="E12" s="373"/>
      <c r="F12" s="374"/>
      <c r="G12" s="374"/>
      <c r="H12" s="91" t="s">
        <v>424</v>
      </c>
      <c r="I12" s="91" t="s">
        <v>109</v>
      </c>
      <c r="J12" s="376"/>
      <c r="K12" s="94" t="s">
        <v>110</v>
      </c>
      <c r="L12" s="94" t="s">
        <v>111</v>
      </c>
      <c r="M12" s="94" t="s">
        <v>112</v>
      </c>
      <c r="N12" s="318" t="s">
        <v>113</v>
      </c>
      <c r="O12" s="369"/>
      <c r="P12" s="369"/>
    </row>
    <row r="13" spans="1:16" ht="12.75">
      <c r="A13" s="95">
        <v>0</v>
      </c>
      <c r="B13" s="370">
        <v>1</v>
      </c>
      <c r="C13" s="370"/>
      <c r="D13" s="371">
        <v>2</v>
      </c>
      <c r="E13" s="371"/>
      <c r="F13" s="96">
        <v>3</v>
      </c>
      <c r="G13" s="96" t="s">
        <v>114</v>
      </c>
      <c r="H13" s="96">
        <v>4</v>
      </c>
      <c r="I13" s="96" t="s">
        <v>115</v>
      </c>
      <c r="J13" s="307">
        <v>5</v>
      </c>
      <c r="K13" s="97" t="s">
        <v>116</v>
      </c>
      <c r="L13" s="97" t="s">
        <v>117</v>
      </c>
      <c r="M13" s="97" t="s">
        <v>118</v>
      </c>
      <c r="N13" s="307" t="s">
        <v>119</v>
      </c>
      <c r="O13" s="96">
        <v>7</v>
      </c>
      <c r="P13" s="96">
        <v>8</v>
      </c>
    </row>
    <row r="14" spans="1:16" ht="15" customHeight="1">
      <c r="A14" s="93" t="s">
        <v>11</v>
      </c>
      <c r="B14" s="93"/>
      <c r="C14" s="93"/>
      <c r="D14" s="378" t="s">
        <v>120</v>
      </c>
      <c r="E14" s="378"/>
      <c r="F14" s="96">
        <v>1</v>
      </c>
      <c r="G14" s="308">
        <f>G15+G35+G41</f>
        <v>12386</v>
      </c>
      <c r="H14" s="308">
        <f>H15+H35+H41</f>
        <v>14318</v>
      </c>
      <c r="I14" s="99"/>
      <c r="J14" s="308">
        <f>J15+J35+J41</f>
        <v>12301</v>
      </c>
      <c r="K14" s="100">
        <f>K15+K35+K41</f>
        <v>2619</v>
      </c>
      <c r="L14" s="100">
        <f>L15+L35+L41</f>
        <v>5834</v>
      </c>
      <c r="M14" s="100">
        <f>M15+M35+M41</f>
        <v>9236</v>
      </c>
      <c r="N14" s="308">
        <f>N15+N35+N41</f>
        <v>11777</v>
      </c>
      <c r="O14" s="343">
        <f>N14/J14*100</f>
        <v>95.74018372490042</v>
      </c>
      <c r="P14" s="343">
        <f>J14/G14*100</f>
        <v>99.31374132084612</v>
      </c>
    </row>
    <row r="15" spans="1:16" ht="24.75" customHeight="1">
      <c r="A15" s="369"/>
      <c r="B15" s="91">
        <v>1</v>
      </c>
      <c r="C15" s="93"/>
      <c r="D15" s="379" t="s">
        <v>121</v>
      </c>
      <c r="E15" s="379"/>
      <c r="F15" s="96">
        <v>2</v>
      </c>
      <c r="G15" s="308">
        <f>G16+G21+G22+G25+G26+G27</f>
        <v>12344</v>
      </c>
      <c r="H15" s="308">
        <f>H16+H21+H22+H25+H26+H27+H24</f>
        <v>14300</v>
      </c>
      <c r="I15" s="99"/>
      <c r="J15" s="308">
        <f>J16+J21+J22+J25+J26+J27</f>
        <v>12247</v>
      </c>
      <c r="K15" s="100">
        <f>K16+K21+K22+K25+K26+K27</f>
        <v>2619</v>
      </c>
      <c r="L15" s="100">
        <f>L16+L21+L22+L25+L26+L27</f>
        <v>5834</v>
      </c>
      <c r="M15" s="100">
        <f>M16+M21+M22+M25+M26+M27</f>
        <v>9226</v>
      </c>
      <c r="N15" s="308">
        <f>N16+N21+N22+N25+N26+N27+N24</f>
        <v>11767</v>
      </c>
      <c r="O15" s="343">
        <f>N15/J15*100</f>
        <v>96.08067281783293</v>
      </c>
      <c r="P15" s="343">
        <f>J15/G15*100</f>
        <v>99.21419313026571</v>
      </c>
    </row>
    <row r="16" spans="1:16" ht="15" customHeight="1">
      <c r="A16" s="369"/>
      <c r="B16" s="369"/>
      <c r="C16" s="93" t="s">
        <v>14</v>
      </c>
      <c r="D16" s="378" t="s">
        <v>122</v>
      </c>
      <c r="E16" s="378"/>
      <c r="F16" s="96">
        <v>3</v>
      </c>
      <c r="G16" s="109">
        <f>G17+G18+G19+G20</f>
        <v>10492</v>
      </c>
      <c r="H16" s="109">
        <f>H17+H18+H19+H20</f>
        <v>11502</v>
      </c>
      <c r="I16" s="102"/>
      <c r="J16" s="109">
        <f>J17+J18+J19+J20</f>
        <v>10083</v>
      </c>
      <c r="K16" s="103">
        <f>K17+K18+K19+K20</f>
        <v>2143</v>
      </c>
      <c r="L16" s="103">
        <f>L17+L18+L19+L20</f>
        <v>4968</v>
      </c>
      <c r="M16" s="103">
        <f>M17+M18+M19+M20</f>
        <v>7996</v>
      </c>
      <c r="N16" s="109">
        <f>N17+N18+N19+N20</f>
        <v>10207</v>
      </c>
      <c r="O16" s="101">
        <f>N16/J16*100</f>
        <v>101.22979272042052</v>
      </c>
      <c r="P16" s="101">
        <f>J16/G16*100</f>
        <v>96.10179184140297</v>
      </c>
    </row>
    <row r="17" spans="1:16" ht="15">
      <c r="A17" s="369"/>
      <c r="B17" s="369"/>
      <c r="C17" s="93"/>
      <c r="D17" s="98" t="s">
        <v>123</v>
      </c>
      <c r="E17" s="98" t="s">
        <v>124</v>
      </c>
      <c r="F17" s="96">
        <v>4</v>
      </c>
      <c r="G17" s="109"/>
      <c r="H17" s="109"/>
      <c r="I17" s="102"/>
      <c r="J17" s="109"/>
      <c r="K17" s="103"/>
      <c r="L17" s="103"/>
      <c r="M17" s="103"/>
      <c r="N17" s="109"/>
      <c r="O17" s="101"/>
      <c r="P17" s="101"/>
    </row>
    <row r="18" spans="1:16" ht="15">
      <c r="A18" s="369"/>
      <c r="B18" s="369"/>
      <c r="C18" s="93"/>
      <c r="D18" s="98" t="s">
        <v>125</v>
      </c>
      <c r="E18" s="98" t="s">
        <v>126</v>
      </c>
      <c r="F18" s="96">
        <v>5</v>
      </c>
      <c r="G18" s="109">
        <v>7365</v>
      </c>
      <c r="H18" s="109">
        <v>8375</v>
      </c>
      <c r="I18" s="102"/>
      <c r="J18" s="109">
        <v>7006</v>
      </c>
      <c r="K18" s="103">
        <v>1295</v>
      </c>
      <c r="L18" s="103">
        <v>3340</v>
      </c>
      <c r="M18" s="103">
        <v>5385</v>
      </c>
      <c r="N18" s="109">
        <v>6816</v>
      </c>
      <c r="O18" s="101">
        <f>N18/J18*100</f>
        <v>97.28803882386526</v>
      </c>
      <c r="P18" s="101">
        <f>J18/G18*100</f>
        <v>95.12559402579768</v>
      </c>
    </row>
    <row r="19" spans="1:16" ht="15">
      <c r="A19" s="369"/>
      <c r="B19" s="369"/>
      <c r="C19" s="93"/>
      <c r="D19" s="98" t="s">
        <v>127</v>
      </c>
      <c r="E19" s="98" t="s">
        <v>128</v>
      </c>
      <c r="F19" s="96">
        <v>6</v>
      </c>
      <c r="G19" s="109">
        <v>3127</v>
      </c>
      <c r="H19" s="109">
        <v>3127</v>
      </c>
      <c r="I19" s="102"/>
      <c r="J19" s="109">
        <v>3077</v>
      </c>
      <c r="K19" s="103">
        <v>848</v>
      </c>
      <c r="L19" s="103">
        <v>1628</v>
      </c>
      <c r="M19" s="103">
        <v>2611</v>
      </c>
      <c r="N19" s="109">
        <v>3391</v>
      </c>
      <c r="O19" s="101">
        <f>N19/J19*100</f>
        <v>110.20474488137796</v>
      </c>
      <c r="P19" s="101">
        <f>J19/G19*100</f>
        <v>98.40102334505916</v>
      </c>
    </row>
    <row r="20" spans="1:16" ht="15">
      <c r="A20" s="369"/>
      <c r="B20" s="369"/>
      <c r="C20" s="93"/>
      <c r="D20" s="98" t="s">
        <v>129</v>
      </c>
      <c r="E20" s="98" t="s">
        <v>130</v>
      </c>
      <c r="F20" s="96">
        <v>7</v>
      </c>
      <c r="G20" s="109"/>
      <c r="H20" s="109"/>
      <c r="I20" s="102"/>
      <c r="J20" s="109"/>
      <c r="K20" s="103"/>
      <c r="L20" s="103"/>
      <c r="M20" s="103"/>
      <c r="N20" s="109"/>
      <c r="O20" s="101"/>
      <c r="P20" s="101"/>
    </row>
    <row r="21" spans="1:16" ht="15" customHeight="1">
      <c r="A21" s="369"/>
      <c r="B21" s="369"/>
      <c r="C21" s="93" t="s">
        <v>16</v>
      </c>
      <c r="D21" s="378" t="s">
        <v>131</v>
      </c>
      <c r="E21" s="378"/>
      <c r="F21" s="96">
        <v>8</v>
      </c>
      <c r="G21" s="109">
        <v>669</v>
      </c>
      <c r="H21" s="109">
        <v>1330</v>
      </c>
      <c r="I21" s="102"/>
      <c r="J21" s="109">
        <v>707</v>
      </c>
      <c r="K21" s="103">
        <v>125</v>
      </c>
      <c r="L21" s="103">
        <v>250</v>
      </c>
      <c r="M21" s="103">
        <v>375</v>
      </c>
      <c r="N21" s="109">
        <v>500</v>
      </c>
      <c r="O21" s="101">
        <f>N21/J21*100</f>
        <v>70.72135785007072</v>
      </c>
      <c r="P21" s="101">
        <f>J21/G21*100</f>
        <v>105.68011958146488</v>
      </c>
    </row>
    <row r="22" spans="1:16" ht="24.75" customHeight="1">
      <c r="A22" s="369"/>
      <c r="B22" s="369"/>
      <c r="C22" s="93" t="s">
        <v>63</v>
      </c>
      <c r="D22" s="378" t="s">
        <v>132</v>
      </c>
      <c r="E22" s="378"/>
      <c r="F22" s="96">
        <v>9</v>
      </c>
      <c r="G22" s="109"/>
      <c r="H22" s="109"/>
      <c r="I22" s="102"/>
      <c r="J22" s="109"/>
      <c r="K22" s="103"/>
      <c r="L22" s="103"/>
      <c r="M22" s="103"/>
      <c r="N22" s="109"/>
      <c r="O22" s="101"/>
      <c r="P22" s="101"/>
    </row>
    <row r="23" spans="1:16" ht="15">
      <c r="A23" s="369"/>
      <c r="B23" s="369"/>
      <c r="C23" s="369"/>
      <c r="D23" s="104" t="s">
        <v>133</v>
      </c>
      <c r="E23" s="105" t="s">
        <v>15</v>
      </c>
      <c r="F23" s="96">
        <v>10</v>
      </c>
      <c r="G23" s="109"/>
      <c r="H23" s="109"/>
      <c r="I23" s="102"/>
      <c r="J23" s="109"/>
      <c r="K23" s="103"/>
      <c r="L23" s="103"/>
      <c r="M23" s="103"/>
      <c r="N23" s="109"/>
      <c r="O23" s="101"/>
      <c r="P23" s="101"/>
    </row>
    <row r="24" spans="1:16" ht="15">
      <c r="A24" s="369"/>
      <c r="B24" s="369"/>
      <c r="C24" s="369"/>
      <c r="D24" s="104" t="s">
        <v>134</v>
      </c>
      <c r="E24" s="105" t="s">
        <v>17</v>
      </c>
      <c r="F24" s="96">
        <v>11</v>
      </c>
      <c r="G24" s="109"/>
      <c r="H24" s="109"/>
      <c r="I24" s="102"/>
      <c r="J24" s="109"/>
      <c r="K24" s="103"/>
      <c r="L24" s="103"/>
      <c r="M24" s="103"/>
      <c r="N24" s="109"/>
      <c r="O24" s="101"/>
      <c r="P24" s="101"/>
    </row>
    <row r="25" spans="1:16" ht="15" customHeight="1">
      <c r="A25" s="369"/>
      <c r="B25" s="369"/>
      <c r="C25" s="93" t="s">
        <v>73</v>
      </c>
      <c r="D25" s="378" t="s">
        <v>135</v>
      </c>
      <c r="E25" s="378"/>
      <c r="F25" s="96">
        <v>12</v>
      </c>
      <c r="G25" s="109"/>
      <c r="H25" s="109"/>
      <c r="I25" s="102"/>
      <c r="J25" s="109"/>
      <c r="K25" s="103"/>
      <c r="L25" s="103"/>
      <c r="M25" s="103"/>
      <c r="N25" s="109"/>
      <c r="O25" s="101"/>
      <c r="P25" s="101"/>
    </row>
    <row r="26" spans="1:16" ht="15" customHeight="1">
      <c r="A26" s="369"/>
      <c r="B26" s="369"/>
      <c r="C26" s="93" t="s">
        <v>75</v>
      </c>
      <c r="D26" s="378" t="s">
        <v>136</v>
      </c>
      <c r="E26" s="378"/>
      <c r="F26" s="96">
        <v>13</v>
      </c>
      <c r="G26" s="109"/>
      <c r="H26" s="109"/>
      <c r="I26" s="102"/>
      <c r="J26" s="109">
        <v>0</v>
      </c>
      <c r="K26" s="103"/>
      <c r="L26" s="103"/>
      <c r="M26" s="103"/>
      <c r="N26" s="109"/>
      <c r="O26" s="101"/>
      <c r="P26" s="101"/>
    </row>
    <row r="27" spans="1:16" ht="24.75" customHeight="1">
      <c r="A27" s="369"/>
      <c r="B27" s="93"/>
      <c r="C27" s="93" t="s">
        <v>137</v>
      </c>
      <c r="D27" s="378" t="s">
        <v>138</v>
      </c>
      <c r="E27" s="378"/>
      <c r="F27" s="96">
        <v>14</v>
      </c>
      <c r="G27" s="109">
        <f>G28+G29+G32+G33+G34</f>
        <v>1183</v>
      </c>
      <c r="H27" s="109">
        <f>H28+H29+H32+H33+H34</f>
        <v>1468</v>
      </c>
      <c r="I27" s="102"/>
      <c r="J27" s="109">
        <f>J28+J29+J32+J33+J34</f>
        <v>1457</v>
      </c>
      <c r="K27" s="103">
        <f>K28+K29+K32+K33+K34</f>
        <v>351</v>
      </c>
      <c r="L27" s="103">
        <f>L28+L29+L32+L33+L34</f>
        <v>616</v>
      </c>
      <c r="M27" s="103">
        <f>M28+M29+M32+M33+M34</f>
        <v>855</v>
      </c>
      <c r="N27" s="109">
        <f>N28+N29+N32+N33+N34</f>
        <v>1060</v>
      </c>
      <c r="O27" s="101">
        <f>N27/J27*100</f>
        <v>72.75223061084421</v>
      </c>
      <c r="P27" s="101">
        <f>J27/G27*100</f>
        <v>123.1614539306847</v>
      </c>
    </row>
    <row r="28" spans="1:16" ht="15">
      <c r="A28" s="369"/>
      <c r="B28" s="93"/>
      <c r="C28" s="93"/>
      <c r="D28" s="98" t="s">
        <v>139</v>
      </c>
      <c r="E28" s="98" t="s">
        <v>140</v>
      </c>
      <c r="F28" s="96">
        <v>15</v>
      </c>
      <c r="G28" s="109">
        <v>219</v>
      </c>
      <c r="H28" s="109">
        <v>300</v>
      </c>
      <c r="I28" s="102"/>
      <c r="J28" s="109">
        <v>343</v>
      </c>
      <c r="K28" s="103">
        <v>50</v>
      </c>
      <c r="L28" s="103">
        <v>100</v>
      </c>
      <c r="M28" s="103">
        <v>150</v>
      </c>
      <c r="N28" s="109">
        <v>200</v>
      </c>
      <c r="O28" s="101">
        <f>N28/J28*100</f>
        <v>58.309037900874635</v>
      </c>
      <c r="P28" s="101">
        <f>J28/G28*100</f>
        <v>156.62100456621005</v>
      </c>
    </row>
    <row r="29" spans="1:16" ht="25.5">
      <c r="A29" s="369"/>
      <c r="B29" s="93"/>
      <c r="C29" s="93"/>
      <c r="D29" s="98" t="s">
        <v>141</v>
      </c>
      <c r="E29" s="98" t="s">
        <v>142</v>
      </c>
      <c r="F29" s="96">
        <v>16</v>
      </c>
      <c r="G29" s="109"/>
      <c r="H29" s="109"/>
      <c r="I29" s="102"/>
      <c r="J29" s="109"/>
      <c r="K29" s="103"/>
      <c r="L29" s="103"/>
      <c r="M29" s="103"/>
      <c r="N29" s="109"/>
      <c r="O29" s="101"/>
      <c r="P29" s="101"/>
    </row>
    <row r="30" spans="1:16" ht="15">
      <c r="A30" s="369"/>
      <c r="B30" s="93"/>
      <c r="C30" s="93"/>
      <c r="D30" s="98"/>
      <c r="E30" s="107" t="s">
        <v>143</v>
      </c>
      <c r="F30" s="96">
        <v>17</v>
      </c>
      <c r="G30" s="109"/>
      <c r="H30" s="109"/>
      <c r="I30" s="102"/>
      <c r="J30" s="109"/>
      <c r="K30" s="103"/>
      <c r="L30" s="103"/>
      <c r="M30" s="103"/>
      <c r="N30" s="109"/>
      <c r="O30" s="101"/>
      <c r="P30" s="101"/>
    </row>
    <row r="31" spans="1:16" ht="15">
      <c r="A31" s="369"/>
      <c r="B31" s="93"/>
      <c r="C31" s="93"/>
      <c r="D31" s="98"/>
      <c r="E31" s="107" t="s">
        <v>144</v>
      </c>
      <c r="F31" s="96">
        <v>18</v>
      </c>
      <c r="G31" s="109"/>
      <c r="H31" s="109"/>
      <c r="I31" s="102"/>
      <c r="J31" s="109"/>
      <c r="K31" s="103"/>
      <c r="L31" s="103"/>
      <c r="M31" s="103"/>
      <c r="N31" s="109"/>
      <c r="O31" s="101"/>
      <c r="P31" s="101"/>
    </row>
    <row r="32" spans="1:16" ht="15">
      <c r="A32" s="369"/>
      <c r="B32" s="93"/>
      <c r="C32" s="93"/>
      <c r="D32" s="98" t="s">
        <v>145</v>
      </c>
      <c r="E32" s="98" t="s">
        <v>146</v>
      </c>
      <c r="F32" s="96">
        <v>19</v>
      </c>
      <c r="G32" s="109"/>
      <c r="H32" s="109"/>
      <c r="I32" s="102"/>
      <c r="J32" s="109"/>
      <c r="K32" s="103"/>
      <c r="L32" s="103"/>
      <c r="M32" s="103"/>
      <c r="N32" s="109"/>
      <c r="O32" s="101"/>
      <c r="P32" s="101"/>
    </row>
    <row r="33" spans="1:16" ht="15">
      <c r="A33" s="369"/>
      <c r="B33" s="93"/>
      <c r="C33" s="93"/>
      <c r="D33" s="98" t="s">
        <v>147</v>
      </c>
      <c r="E33" s="98" t="s">
        <v>148</v>
      </c>
      <c r="F33" s="96">
        <v>20</v>
      </c>
      <c r="G33" s="109"/>
      <c r="H33" s="109"/>
      <c r="I33" s="102"/>
      <c r="J33" s="109"/>
      <c r="K33" s="103"/>
      <c r="L33" s="103"/>
      <c r="M33" s="103"/>
      <c r="N33" s="109"/>
      <c r="O33" s="101"/>
      <c r="P33" s="101"/>
    </row>
    <row r="34" spans="1:16" ht="15">
      <c r="A34" s="369"/>
      <c r="B34" s="93"/>
      <c r="C34" s="93"/>
      <c r="D34" s="98" t="s">
        <v>149</v>
      </c>
      <c r="E34" s="98" t="s">
        <v>130</v>
      </c>
      <c r="F34" s="96">
        <v>21</v>
      </c>
      <c r="G34" s="109">
        <v>964</v>
      </c>
      <c r="H34" s="109">
        <v>1168</v>
      </c>
      <c r="I34" s="102"/>
      <c r="J34" s="109">
        <v>1114</v>
      </c>
      <c r="K34" s="103">
        <v>301</v>
      </c>
      <c r="L34" s="103">
        <v>516</v>
      </c>
      <c r="M34" s="103">
        <v>705</v>
      </c>
      <c r="N34" s="109">
        <v>860</v>
      </c>
      <c r="O34" s="101">
        <f>N34/J34*100</f>
        <v>77.19928186714542</v>
      </c>
      <c r="P34" s="101">
        <f>J34/G34*100</f>
        <v>115.56016597510373</v>
      </c>
    </row>
    <row r="35" spans="1:16" ht="24.75" customHeight="1">
      <c r="A35" s="369"/>
      <c r="B35" s="93">
        <v>2</v>
      </c>
      <c r="C35" s="93"/>
      <c r="D35" s="378" t="s">
        <v>150</v>
      </c>
      <c r="E35" s="378"/>
      <c r="F35" s="96">
        <v>22</v>
      </c>
      <c r="G35" s="308">
        <f>G36+G37+G38+G39+G40</f>
        <v>42</v>
      </c>
      <c r="H35" s="308">
        <v>18</v>
      </c>
      <c r="I35" s="99"/>
      <c r="J35" s="308">
        <f>J36+J37+J38+J39+J40</f>
        <v>54</v>
      </c>
      <c r="K35" s="100">
        <f>K36+K37+K38+K39+K40</f>
        <v>0</v>
      </c>
      <c r="L35" s="100">
        <f>L36+L37+L38+L39+L40</f>
        <v>0</v>
      </c>
      <c r="M35" s="100">
        <f>M36+M37+M38+M39+M40</f>
        <v>10</v>
      </c>
      <c r="N35" s="100">
        <f>N36+N37+N38+N39+N40</f>
        <v>10</v>
      </c>
      <c r="O35" s="343">
        <f>N35/J35*100</f>
        <v>18.51851851851852</v>
      </c>
      <c r="P35" s="343">
        <f>J35/G35*100</f>
        <v>128.57142857142858</v>
      </c>
    </row>
    <row r="36" spans="1:16" ht="15" customHeight="1">
      <c r="A36" s="369"/>
      <c r="B36" s="369"/>
      <c r="C36" s="93" t="s">
        <v>14</v>
      </c>
      <c r="D36" s="380" t="s">
        <v>151</v>
      </c>
      <c r="E36" s="380"/>
      <c r="F36" s="96">
        <v>23</v>
      </c>
      <c r="G36" s="109"/>
      <c r="H36" s="109"/>
      <c r="I36" s="102"/>
      <c r="J36" s="109"/>
      <c r="K36" s="103"/>
      <c r="L36" s="103"/>
      <c r="M36" s="103"/>
      <c r="N36" s="109"/>
      <c r="O36" s="101"/>
      <c r="P36" s="101"/>
    </row>
    <row r="37" spans="1:16" ht="15" customHeight="1">
      <c r="A37" s="369"/>
      <c r="B37" s="369"/>
      <c r="C37" s="93" t="s">
        <v>16</v>
      </c>
      <c r="D37" s="380" t="s">
        <v>152</v>
      </c>
      <c r="E37" s="380"/>
      <c r="F37" s="96">
        <v>24</v>
      </c>
      <c r="G37" s="109"/>
      <c r="H37" s="109"/>
      <c r="I37" s="102"/>
      <c r="J37" s="109"/>
      <c r="K37" s="103"/>
      <c r="L37" s="103"/>
      <c r="M37" s="103"/>
      <c r="N37" s="109"/>
      <c r="O37" s="101"/>
      <c r="P37" s="101"/>
    </row>
    <row r="38" spans="1:16" ht="15" customHeight="1">
      <c r="A38" s="369"/>
      <c r="B38" s="369"/>
      <c r="C38" s="93" t="s">
        <v>63</v>
      </c>
      <c r="D38" s="380" t="s">
        <v>153</v>
      </c>
      <c r="E38" s="380"/>
      <c r="F38" s="96">
        <v>25</v>
      </c>
      <c r="G38" s="109"/>
      <c r="H38" s="109"/>
      <c r="I38" s="102"/>
      <c r="J38" s="109"/>
      <c r="K38" s="103"/>
      <c r="L38" s="103"/>
      <c r="M38" s="103"/>
      <c r="N38" s="109"/>
      <c r="O38" s="101"/>
      <c r="P38" s="101"/>
    </row>
    <row r="39" spans="1:16" ht="15" customHeight="1">
      <c r="A39" s="369"/>
      <c r="B39" s="369"/>
      <c r="C39" s="93" t="s">
        <v>73</v>
      </c>
      <c r="D39" s="380" t="s">
        <v>154</v>
      </c>
      <c r="E39" s="380"/>
      <c r="F39" s="96">
        <v>26</v>
      </c>
      <c r="G39" s="109">
        <v>42</v>
      </c>
      <c r="H39" s="109">
        <v>18</v>
      </c>
      <c r="I39" s="102"/>
      <c r="J39" s="109">
        <v>54</v>
      </c>
      <c r="K39" s="103">
        <v>0</v>
      </c>
      <c r="L39" s="103">
        <v>0</v>
      </c>
      <c r="M39" s="103">
        <v>10</v>
      </c>
      <c r="N39" s="109">
        <v>10</v>
      </c>
      <c r="O39" s="101">
        <f>N39/J39*100</f>
        <v>18.51851851851852</v>
      </c>
      <c r="P39" s="101">
        <f>J39/G39*100</f>
        <v>128.57142857142858</v>
      </c>
    </row>
    <row r="40" spans="1:16" ht="15" customHeight="1">
      <c r="A40" s="369"/>
      <c r="B40" s="369"/>
      <c r="C40" s="93" t="s">
        <v>75</v>
      </c>
      <c r="D40" s="380" t="s">
        <v>155</v>
      </c>
      <c r="E40" s="380"/>
      <c r="F40" s="96">
        <v>27</v>
      </c>
      <c r="G40" s="109"/>
      <c r="H40" s="109"/>
      <c r="I40" s="102"/>
      <c r="J40" s="109"/>
      <c r="K40" s="103"/>
      <c r="L40" s="103"/>
      <c r="M40" s="103"/>
      <c r="N40" s="109"/>
      <c r="O40" s="101"/>
      <c r="P40" s="101"/>
    </row>
    <row r="41" spans="1:16" ht="15" customHeight="1">
      <c r="A41" s="369"/>
      <c r="B41" s="93">
        <v>3</v>
      </c>
      <c r="C41" s="93"/>
      <c r="D41" s="380" t="s">
        <v>19</v>
      </c>
      <c r="E41" s="380"/>
      <c r="F41" s="96">
        <v>28</v>
      </c>
      <c r="G41" s="109"/>
      <c r="H41" s="109"/>
      <c r="I41" s="102"/>
      <c r="J41" s="109"/>
      <c r="K41" s="103"/>
      <c r="L41" s="103"/>
      <c r="M41" s="103"/>
      <c r="N41" s="109"/>
      <c r="O41" s="101"/>
      <c r="P41" s="101"/>
    </row>
    <row r="42" spans="1:16" ht="15" customHeight="1">
      <c r="A42" s="93" t="s">
        <v>20</v>
      </c>
      <c r="B42" s="380" t="s">
        <v>156</v>
      </c>
      <c r="C42" s="380"/>
      <c r="D42" s="380"/>
      <c r="E42" s="380"/>
      <c r="F42" s="96">
        <v>29</v>
      </c>
      <c r="G42" s="308">
        <f>G43+G145+G153</f>
        <v>11802</v>
      </c>
      <c r="H42" s="308">
        <f>H43+H145+H153</f>
        <v>14088</v>
      </c>
      <c r="I42" s="99"/>
      <c r="J42" s="308">
        <f>J43+J145+J153</f>
        <v>12143</v>
      </c>
      <c r="K42" s="100">
        <f>K43+K145+K153</f>
        <v>3030</v>
      </c>
      <c r="L42" s="100">
        <f>L43+L145+L153</f>
        <v>5873</v>
      </c>
      <c r="M42" s="100">
        <f>M43+M145+M153</f>
        <v>8916</v>
      </c>
      <c r="N42" s="308">
        <f>N43+N145+N153</f>
        <v>11545</v>
      </c>
      <c r="O42" s="101">
        <f>N42/J42*100</f>
        <v>95.0753520546817</v>
      </c>
      <c r="P42" s="101">
        <f>J42/G42*100</f>
        <v>102.88934078969667</v>
      </c>
    </row>
    <row r="43" spans="1:16" ht="24.75" customHeight="1">
      <c r="A43" s="369"/>
      <c r="B43" s="93">
        <v>1</v>
      </c>
      <c r="C43" s="378" t="s">
        <v>157</v>
      </c>
      <c r="D43" s="378"/>
      <c r="E43" s="378"/>
      <c r="F43" s="96">
        <v>30</v>
      </c>
      <c r="G43" s="308">
        <f>G44+G93+G100+G128</f>
        <v>11802</v>
      </c>
      <c r="H43" s="308">
        <f>H44+H93+H100+H128</f>
        <v>14086</v>
      </c>
      <c r="I43" s="99"/>
      <c r="J43" s="308">
        <f>J44+J93+J100+J128</f>
        <v>12143</v>
      </c>
      <c r="K43" s="100">
        <f>K44+K93+K100+K128</f>
        <v>3030</v>
      </c>
      <c r="L43" s="100">
        <f>L44+L93+L100+L128</f>
        <v>5873</v>
      </c>
      <c r="M43" s="100">
        <f>M44+M93+M100+M128</f>
        <v>8916</v>
      </c>
      <c r="N43" s="308">
        <f>N44+N93+N100+N128</f>
        <v>11545</v>
      </c>
      <c r="O43" s="101">
        <f>N43/J43*100</f>
        <v>95.0753520546817</v>
      </c>
      <c r="P43" s="101">
        <f>J43/G43*100</f>
        <v>102.88934078969667</v>
      </c>
    </row>
    <row r="44" spans="1:16" ht="24.75" customHeight="1">
      <c r="A44" s="369"/>
      <c r="B44" s="369"/>
      <c r="C44" s="378" t="s">
        <v>158</v>
      </c>
      <c r="D44" s="378"/>
      <c r="E44" s="378"/>
      <c r="F44" s="96">
        <v>31</v>
      </c>
      <c r="G44" s="308">
        <f>G45+G54+G60</f>
        <v>3476</v>
      </c>
      <c r="H44" s="308">
        <f>H45+H54+H60</f>
        <v>3938</v>
      </c>
      <c r="I44" s="99"/>
      <c r="J44" s="308">
        <f>J45+J54+J60</f>
        <v>2984</v>
      </c>
      <c r="K44" s="100">
        <f>K45+K54+K60</f>
        <v>724</v>
      </c>
      <c r="L44" s="100">
        <f>L45+L54+L60</f>
        <v>1301</v>
      </c>
      <c r="M44" s="100">
        <f>M45+M54+M60</f>
        <v>1968</v>
      </c>
      <c r="N44" s="308">
        <f>N45+N54+N60</f>
        <v>2510</v>
      </c>
      <c r="O44" s="101">
        <f>N44/J44*100</f>
        <v>84.11528150134048</v>
      </c>
      <c r="P44" s="101">
        <f>J44/G44*100</f>
        <v>85.8457997698504</v>
      </c>
    </row>
    <row r="45" spans="1:16" ht="24.75" customHeight="1">
      <c r="A45" s="369"/>
      <c r="B45" s="369"/>
      <c r="C45" s="93" t="s">
        <v>159</v>
      </c>
      <c r="D45" s="378" t="s">
        <v>160</v>
      </c>
      <c r="E45" s="378"/>
      <c r="F45" s="96">
        <v>32</v>
      </c>
      <c r="G45" s="308">
        <f>G46+G47+G51+G52+G53</f>
        <v>2435</v>
      </c>
      <c r="H45" s="308">
        <f>H46+H47+H51+H52+H53</f>
        <v>2657</v>
      </c>
      <c r="I45" s="99"/>
      <c r="J45" s="308">
        <f>J46+J47+J51+J52+J53</f>
        <v>1862</v>
      </c>
      <c r="K45" s="100">
        <f>K46+K47+K51+K52+K53</f>
        <v>440</v>
      </c>
      <c r="L45" s="100">
        <f>L46+L47+L51+L52+L53</f>
        <v>841</v>
      </c>
      <c r="M45" s="100">
        <f>M46+M47+M51+M52+M53</f>
        <v>1201</v>
      </c>
      <c r="N45" s="308">
        <f>N46+N47+N51+N52+N53</f>
        <v>1563</v>
      </c>
      <c r="O45" s="343">
        <f>N45/J45*100</f>
        <v>83.94199785177229</v>
      </c>
      <c r="P45" s="343">
        <f>J45/G45*100</f>
        <v>76.46817248459959</v>
      </c>
    </row>
    <row r="46" spans="1:16" ht="15" customHeight="1">
      <c r="A46" s="369"/>
      <c r="B46" s="369"/>
      <c r="C46" s="93" t="s">
        <v>14</v>
      </c>
      <c r="D46" s="378" t="s">
        <v>161</v>
      </c>
      <c r="E46" s="378"/>
      <c r="F46" s="96">
        <v>33</v>
      </c>
      <c r="G46" s="109"/>
      <c r="H46" s="109"/>
      <c r="I46" s="102"/>
      <c r="J46" s="109">
        <v>0</v>
      </c>
      <c r="K46" s="103">
        <v>1</v>
      </c>
      <c r="L46" s="103">
        <v>1</v>
      </c>
      <c r="M46" s="103">
        <v>2</v>
      </c>
      <c r="N46" s="109">
        <v>2</v>
      </c>
      <c r="O46" s="101"/>
      <c r="P46" s="101"/>
    </row>
    <row r="47" spans="1:16" ht="15" customHeight="1">
      <c r="A47" s="369"/>
      <c r="B47" s="369"/>
      <c r="C47" s="93" t="s">
        <v>16</v>
      </c>
      <c r="D47" s="378" t="s">
        <v>162</v>
      </c>
      <c r="E47" s="378"/>
      <c r="F47" s="96">
        <v>34</v>
      </c>
      <c r="G47" s="109">
        <f>G48+G49+G50</f>
        <v>319</v>
      </c>
      <c r="H47" s="109">
        <f>H48+H49+H50</f>
        <v>206</v>
      </c>
      <c r="I47" s="102"/>
      <c r="J47" s="109">
        <f>J48+J49+J50</f>
        <v>165</v>
      </c>
      <c r="K47" s="103">
        <f>K48+K49+K50</f>
        <v>45</v>
      </c>
      <c r="L47" s="103">
        <f>L48+L49+L50</f>
        <v>91</v>
      </c>
      <c r="M47" s="103">
        <f>M48+M49+M50</f>
        <v>137</v>
      </c>
      <c r="N47" s="109">
        <f>N48+N49+N50</f>
        <v>180</v>
      </c>
      <c r="O47" s="101">
        <f aca="true" t="shared" si="0" ref="O47:O53">N47/J47*100</f>
        <v>109.09090909090908</v>
      </c>
      <c r="P47" s="101">
        <f aca="true" t="shared" si="1" ref="P47:P53">J47/G47*100</f>
        <v>51.724137931034484</v>
      </c>
    </row>
    <row r="48" spans="1:16" ht="15">
      <c r="A48" s="369"/>
      <c r="B48" s="369"/>
      <c r="C48" s="93"/>
      <c r="D48" s="98" t="s">
        <v>163</v>
      </c>
      <c r="E48" s="98" t="s">
        <v>164</v>
      </c>
      <c r="F48" s="96">
        <v>35</v>
      </c>
      <c r="G48" s="109">
        <v>4</v>
      </c>
      <c r="H48" s="109">
        <v>10</v>
      </c>
      <c r="I48" s="102"/>
      <c r="J48" s="109">
        <v>2</v>
      </c>
      <c r="K48" s="103">
        <v>0</v>
      </c>
      <c r="L48" s="103">
        <v>1</v>
      </c>
      <c r="M48" s="103">
        <v>2</v>
      </c>
      <c r="N48" s="109">
        <v>2</v>
      </c>
      <c r="O48" s="101">
        <f t="shared" si="0"/>
        <v>100</v>
      </c>
      <c r="P48" s="101">
        <f t="shared" si="1"/>
        <v>50</v>
      </c>
    </row>
    <row r="49" spans="1:16" ht="15">
      <c r="A49" s="369"/>
      <c r="B49" s="369"/>
      <c r="C49" s="93"/>
      <c r="D49" s="98" t="s">
        <v>165</v>
      </c>
      <c r="E49" s="98" t="s">
        <v>166</v>
      </c>
      <c r="F49" s="96">
        <v>36</v>
      </c>
      <c r="G49" s="109">
        <v>34</v>
      </c>
      <c r="H49" s="109">
        <v>34</v>
      </c>
      <c r="I49" s="102"/>
      <c r="J49" s="109">
        <v>31</v>
      </c>
      <c r="K49" s="103">
        <v>9</v>
      </c>
      <c r="L49" s="103">
        <v>18</v>
      </c>
      <c r="M49" s="103">
        <v>27</v>
      </c>
      <c r="N49" s="109">
        <v>35</v>
      </c>
      <c r="O49" s="101">
        <f t="shared" si="0"/>
        <v>112.90322580645163</v>
      </c>
      <c r="P49" s="101">
        <f t="shared" si="1"/>
        <v>91.17647058823529</v>
      </c>
    </row>
    <row r="50" spans="1:16" ht="15">
      <c r="A50" s="369"/>
      <c r="B50" s="369"/>
      <c r="C50" s="93"/>
      <c r="D50" s="98" t="s">
        <v>167</v>
      </c>
      <c r="E50" s="98" t="s">
        <v>168</v>
      </c>
      <c r="F50" s="96" t="s">
        <v>169</v>
      </c>
      <c r="G50" s="109">
        <v>281</v>
      </c>
      <c r="H50" s="109">
        <v>162</v>
      </c>
      <c r="I50" s="102"/>
      <c r="J50" s="109">
        <v>132</v>
      </c>
      <c r="K50" s="109">
        <v>36</v>
      </c>
      <c r="L50" s="109">
        <v>72</v>
      </c>
      <c r="M50" s="109">
        <v>108</v>
      </c>
      <c r="N50" s="109">
        <v>143</v>
      </c>
      <c r="O50" s="101">
        <f t="shared" si="0"/>
        <v>108.33333333333333</v>
      </c>
      <c r="P50" s="101">
        <f t="shared" si="1"/>
        <v>46.97508896797153</v>
      </c>
    </row>
    <row r="51" spans="1:16" ht="24.75" customHeight="1">
      <c r="A51" s="369"/>
      <c r="B51" s="369"/>
      <c r="C51" s="93" t="s">
        <v>63</v>
      </c>
      <c r="D51" s="378" t="s">
        <v>170</v>
      </c>
      <c r="E51" s="378"/>
      <c r="F51" s="96">
        <v>37</v>
      </c>
      <c r="G51" s="109">
        <v>426</v>
      </c>
      <c r="H51" s="109">
        <v>70</v>
      </c>
      <c r="I51" s="102"/>
      <c r="J51" s="109">
        <v>24</v>
      </c>
      <c r="K51" s="109">
        <v>14</v>
      </c>
      <c r="L51" s="109">
        <v>60</v>
      </c>
      <c r="M51" s="109">
        <v>64</v>
      </c>
      <c r="N51" s="109">
        <v>74</v>
      </c>
      <c r="O51" s="101">
        <f t="shared" si="0"/>
        <v>308.33333333333337</v>
      </c>
      <c r="P51" s="101">
        <f t="shared" si="1"/>
        <v>5.633802816901409</v>
      </c>
    </row>
    <row r="52" spans="1:16" ht="15" customHeight="1">
      <c r="A52" s="369"/>
      <c r="B52" s="369"/>
      <c r="C52" s="93" t="s">
        <v>73</v>
      </c>
      <c r="D52" s="378" t="s">
        <v>171</v>
      </c>
      <c r="E52" s="378"/>
      <c r="F52" s="96">
        <v>38</v>
      </c>
      <c r="G52" s="109">
        <v>1044</v>
      </c>
      <c r="H52" s="109">
        <v>1137</v>
      </c>
      <c r="I52" s="102"/>
      <c r="J52" s="109">
        <v>1016</v>
      </c>
      <c r="K52" s="103">
        <v>276</v>
      </c>
      <c r="L52" s="103">
        <v>481</v>
      </c>
      <c r="M52" s="103">
        <v>686</v>
      </c>
      <c r="N52" s="109">
        <v>891</v>
      </c>
      <c r="O52" s="101">
        <f t="shared" si="0"/>
        <v>87.69685039370079</v>
      </c>
      <c r="P52" s="101">
        <f t="shared" si="1"/>
        <v>97.31800766283524</v>
      </c>
    </row>
    <row r="53" spans="1:16" ht="15" customHeight="1">
      <c r="A53" s="369"/>
      <c r="B53" s="369"/>
      <c r="C53" s="93" t="s">
        <v>75</v>
      </c>
      <c r="D53" s="378" t="s">
        <v>172</v>
      </c>
      <c r="E53" s="378"/>
      <c r="F53" s="96">
        <v>39</v>
      </c>
      <c r="G53" s="109">
        <v>646</v>
      </c>
      <c r="H53" s="109">
        <v>1244</v>
      </c>
      <c r="I53" s="102"/>
      <c r="J53" s="109">
        <v>657</v>
      </c>
      <c r="K53" s="103">
        <v>104</v>
      </c>
      <c r="L53" s="103">
        <v>208</v>
      </c>
      <c r="M53" s="103">
        <v>312</v>
      </c>
      <c r="N53" s="109">
        <v>416</v>
      </c>
      <c r="O53" s="101">
        <f t="shared" si="0"/>
        <v>63.31811263318112</v>
      </c>
      <c r="P53" s="101">
        <f t="shared" si="1"/>
        <v>101.70278637770897</v>
      </c>
    </row>
    <row r="54" spans="1:16" ht="24.75" customHeight="1">
      <c r="A54" s="369"/>
      <c r="B54" s="369"/>
      <c r="C54" s="93" t="s">
        <v>173</v>
      </c>
      <c r="D54" s="380" t="s">
        <v>174</v>
      </c>
      <c r="E54" s="380"/>
      <c r="F54" s="96">
        <v>40</v>
      </c>
      <c r="G54" s="308">
        <v>34</v>
      </c>
      <c r="H54" s="308">
        <f>H55+H56+H59</f>
        <v>83</v>
      </c>
      <c r="I54" s="308"/>
      <c r="J54" s="308">
        <f>J55+J56+J59</f>
        <v>53</v>
      </c>
      <c r="K54" s="308">
        <f>K55+K56+K59</f>
        <v>6</v>
      </c>
      <c r="L54" s="308">
        <f>L55+L56+L59</f>
        <v>16</v>
      </c>
      <c r="M54" s="308">
        <f>M55+M56+M59</f>
        <v>33</v>
      </c>
      <c r="N54" s="308">
        <f>N55+N56+N59</f>
        <v>36</v>
      </c>
      <c r="O54" s="343">
        <f>N54/J54*100</f>
        <v>67.9245283018868</v>
      </c>
      <c r="P54" s="343">
        <f>J54/G54*100</f>
        <v>155.88235294117646</v>
      </c>
    </row>
    <row r="55" spans="1:19" ht="15" customHeight="1">
      <c r="A55" s="369"/>
      <c r="B55" s="369"/>
      <c r="C55" s="93" t="s">
        <v>14</v>
      </c>
      <c r="D55" s="380" t="s">
        <v>175</v>
      </c>
      <c r="E55" s="380"/>
      <c r="F55" s="96">
        <v>41</v>
      </c>
      <c r="G55" s="109">
        <v>4</v>
      </c>
      <c r="H55" s="109">
        <v>40</v>
      </c>
      <c r="I55" s="102"/>
      <c r="J55" s="109">
        <v>18</v>
      </c>
      <c r="K55" s="109">
        <v>3</v>
      </c>
      <c r="L55" s="109">
        <v>6</v>
      </c>
      <c r="M55" s="109">
        <v>9</v>
      </c>
      <c r="N55" s="109">
        <v>12</v>
      </c>
      <c r="O55" s="321">
        <f>N55/J55*100</f>
        <v>66.66666666666666</v>
      </c>
      <c r="P55" s="321">
        <f>J55/G55*100</f>
        <v>450</v>
      </c>
      <c r="Q55" s="322"/>
      <c r="R55" s="322"/>
      <c r="S55" s="322"/>
    </row>
    <row r="56" spans="1:19" ht="15" customHeight="1">
      <c r="A56" s="369"/>
      <c r="B56" s="369"/>
      <c r="C56" s="93" t="s">
        <v>176</v>
      </c>
      <c r="D56" s="380" t="s">
        <v>177</v>
      </c>
      <c r="E56" s="380"/>
      <c r="F56" s="96">
        <v>42</v>
      </c>
      <c r="G56" s="109">
        <f>G57+G58</f>
        <v>21</v>
      </c>
      <c r="H56" s="109">
        <f>H57+H58</f>
        <v>33</v>
      </c>
      <c r="I56" s="102">
        <f aca="true" t="shared" si="2" ref="I56:N56">I57+I58</f>
        <v>0</v>
      </c>
      <c r="J56" s="109">
        <f t="shared" si="2"/>
        <v>25</v>
      </c>
      <c r="K56" s="103">
        <f t="shared" si="2"/>
        <v>0</v>
      </c>
      <c r="L56" s="103">
        <f t="shared" si="2"/>
        <v>0</v>
      </c>
      <c r="M56" s="103">
        <f t="shared" si="2"/>
        <v>0</v>
      </c>
      <c r="N56" s="109">
        <f t="shared" si="2"/>
        <v>0</v>
      </c>
      <c r="O56" s="321">
        <f>N56/J56*100</f>
        <v>0</v>
      </c>
      <c r="P56" s="321">
        <f>J56/G56*100</f>
        <v>119.04761904761905</v>
      </c>
      <c r="Q56" s="322"/>
      <c r="R56" s="322"/>
      <c r="S56" s="322"/>
    </row>
    <row r="57" spans="1:19" ht="25.5">
      <c r="A57" s="369"/>
      <c r="B57" s="369"/>
      <c r="C57" s="93"/>
      <c r="D57" s="108" t="s">
        <v>163</v>
      </c>
      <c r="E57" s="108" t="s">
        <v>178</v>
      </c>
      <c r="F57" s="96">
        <v>43</v>
      </c>
      <c r="G57" s="109">
        <v>21</v>
      </c>
      <c r="H57" s="109">
        <v>33</v>
      </c>
      <c r="I57" s="102"/>
      <c r="J57" s="109">
        <v>25</v>
      </c>
      <c r="K57" s="103"/>
      <c r="L57" s="103"/>
      <c r="M57" s="103"/>
      <c r="N57" s="109">
        <v>0</v>
      </c>
      <c r="O57" s="321">
        <f>N57/J57*100</f>
        <v>0</v>
      </c>
      <c r="P57" s="321">
        <f>J57/G57*100</f>
        <v>119.04761904761905</v>
      </c>
      <c r="Q57" s="322"/>
      <c r="R57" s="322"/>
      <c r="S57" s="322"/>
    </row>
    <row r="58" spans="1:19" ht="15">
      <c r="A58" s="369"/>
      <c r="B58" s="369"/>
      <c r="C58" s="93"/>
      <c r="D58" s="108" t="s">
        <v>165</v>
      </c>
      <c r="E58" s="108" t="s">
        <v>179</v>
      </c>
      <c r="F58" s="96">
        <v>44</v>
      </c>
      <c r="G58" s="109"/>
      <c r="H58" s="109"/>
      <c r="I58" s="102"/>
      <c r="J58" s="109"/>
      <c r="K58" s="103"/>
      <c r="L58" s="103"/>
      <c r="M58" s="103"/>
      <c r="N58" s="109"/>
      <c r="O58" s="321"/>
      <c r="P58" s="321"/>
      <c r="Q58" s="322"/>
      <c r="R58" s="322"/>
      <c r="S58" s="322"/>
    </row>
    <row r="59" spans="1:19" ht="15" customHeight="1">
      <c r="A59" s="369"/>
      <c r="B59" s="369"/>
      <c r="C59" s="93" t="s">
        <v>63</v>
      </c>
      <c r="D59" s="380" t="s">
        <v>180</v>
      </c>
      <c r="E59" s="380"/>
      <c r="F59" s="96">
        <v>45</v>
      </c>
      <c r="G59" s="109">
        <v>8</v>
      </c>
      <c r="H59" s="109">
        <v>10</v>
      </c>
      <c r="I59" s="102"/>
      <c r="J59" s="109">
        <v>10</v>
      </c>
      <c r="K59" s="103">
        <v>3</v>
      </c>
      <c r="L59" s="103">
        <v>10</v>
      </c>
      <c r="M59" s="103">
        <v>24</v>
      </c>
      <c r="N59" s="109">
        <v>24</v>
      </c>
      <c r="O59" s="321">
        <f>N59/J59*100</f>
        <v>240</v>
      </c>
      <c r="P59" s="321">
        <f>J59/G59*100</f>
        <v>125</v>
      </c>
      <c r="Q59" s="322"/>
      <c r="R59" s="322"/>
      <c r="S59" s="322"/>
    </row>
    <row r="60" spans="1:16" ht="36.75" customHeight="1">
      <c r="A60" s="369"/>
      <c r="B60" s="369"/>
      <c r="C60" s="93" t="s">
        <v>181</v>
      </c>
      <c r="D60" s="380" t="s">
        <v>182</v>
      </c>
      <c r="E60" s="380"/>
      <c r="F60" s="96">
        <v>46</v>
      </c>
      <c r="G60" s="308">
        <f>G61+G62+G64+G71+G76+G77+G81+G82+G83+G92</f>
        <v>1007</v>
      </c>
      <c r="H60" s="308">
        <f>H61+H62+H64+H71+H76+H77+H81+H82+H83+H92</f>
        <v>1198</v>
      </c>
      <c r="I60" s="99"/>
      <c r="J60" s="308">
        <f>J61+J62+J64+J71+J76+J77+J81+J82+J83+J92</f>
        <v>1069</v>
      </c>
      <c r="K60" s="308">
        <f>K61+K62+K64+K71+K76+K77+K81+K82+K83+K92</f>
        <v>278</v>
      </c>
      <c r="L60" s="308">
        <f>L61+L62+L64+L71+L76+L77+L81+L82+L83+L92</f>
        <v>444</v>
      </c>
      <c r="M60" s="308">
        <f>M61+M62+M64+M71+M76+M77+M81+M82+M83+M92</f>
        <v>734</v>
      </c>
      <c r="N60" s="308">
        <f>N61+N62+N64+N71+N76+N77+N81+N82+N83+N92</f>
        <v>911</v>
      </c>
      <c r="O60" s="101">
        <f>N60/J60*100</f>
        <v>85.2198316183349</v>
      </c>
      <c r="P60" s="101">
        <f>J60/G60*100</f>
        <v>106.15690168818273</v>
      </c>
    </row>
    <row r="61" spans="1:16" ht="15" customHeight="1">
      <c r="A61" s="369"/>
      <c r="B61" s="369"/>
      <c r="C61" s="93" t="s">
        <v>14</v>
      </c>
      <c r="D61" s="380" t="s">
        <v>183</v>
      </c>
      <c r="E61" s="380"/>
      <c r="F61" s="96">
        <v>47</v>
      </c>
      <c r="G61" s="109"/>
      <c r="H61" s="109"/>
      <c r="I61" s="102"/>
      <c r="J61" s="109"/>
      <c r="K61" s="103"/>
      <c r="L61" s="103"/>
      <c r="M61" s="103"/>
      <c r="N61" s="109"/>
      <c r="O61" s="101"/>
      <c r="P61" s="101"/>
    </row>
    <row r="62" spans="1:16" ht="15" customHeight="1">
      <c r="A62" s="369"/>
      <c r="B62" s="369"/>
      <c r="C62" s="93" t="s">
        <v>16</v>
      </c>
      <c r="D62" s="380" t="s">
        <v>184</v>
      </c>
      <c r="E62" s="380"/>
      <c r="F62" s="96">
        <v>48</v>
      </c>
      <c r="G62" s="109">
        <v>4</v>
      </c>
      <c r="H62" s="109">
        <v>10</v>
      </c>
      <c r="I62" s="102"/>
      <c r="J62" s="109">
        <v>1</v>
      </c>
      <c r="K62" s="103">
        <v>3</v>
      </c>
      <c r="L62" s="103">
        <v>6</v>
      </c>
      <c r="M62" s="103">
        <v>8</v>
      </c>
      <c r="N62" s="109">
        <v>11</v>
      </c>
      <c r="O62" s="101">
        <f>N62/J62*100</f>
        <v>1100</v>
      </c>
      <c r="P62" s="101">
        <f>J62/G62*100</f>
        <v>25</v>
      </c>
    </row>
    <row r="63" spans="1:16" ht="15">
      <c r="A63" s="369"/>
      <c r="B63" s="369"/>
      <c r="C63" s="93"/>
      <c r="D63" s="110" t="s">
        <v>163</v>
      </c>
      <c r="E63" s="110" t="s">
        <v>185</v>
      </c>
      <c r="F63" s="96">
        <v>49</v>
      </c>
      <c r="G63" s="109"/>
      <c r="H63" s="109"/>
      <c r="I63" s="102"/>
      <c r="J63" s="109"/>
      <c r="K63" s="103"/>
      <c r="L63" s="103"/>
      <c r="M63" s="103"/>
      <c r="N63" s="109"/>
      <c r="O63" s="101"/>
      <c r="P63" s="101"/>
    </row>
    <row r="64" spans="1:16" ht="24.75" customHeight="1">
      <c r="A64" s="369"/>
      <c r="B64" s="369"/>
      <c r="C64" s="93" t="s">
        <v>63</v>
      </c>
      <c r="D64" s="380" t="s">
        <v>186</v>
      </c>
      <c r="E64" s="380"/>
      <c r="F64" s="96">
        <v>50</v>
      </c>
      <c r="G64" s="109">
        <f>G65+G67</f>
        <v>21</v>
      </c>
      <c r="H64" s="109">
        <f>H65+H67</f>
        <v>31</v>
      </c>
      <c r="I64" s="102"/>
      <c r="J64" s="109">
        <f>J65+J67</f>
        <v>22</v>
      </c>
      <c r="K64" s="103">
        <f>K65+K67</f>
        <v>6</v>
      </c>
      <c r="L64" s="103">
        <f>L65+L67</f>
        <v>14</v>
      </c>
      <c r="M64" s="103">
        <f>M65+M67</f>
        <v>20</v>
      </c>
      <c r="N64" s="109">
        <f>N65+N67</f>
        <v>27</v>
      </c>
      <c r="O64" s="101">
        <f>N64/J64*100</f>
        <v>122.72727272727273</v>
      </c>
      <c r="P64" s="101">
        <f>J64/G64*100</f>
        <v>104.76190476190477</v>
      </c>
    </row>
    <row r="65" spans="1:16" ht="15">
      <c r="A65" s="369"/>
      <c r="B65" s="369"/>
      <c r="C65" s="93"/>
      <c r="D65" s="110" t="s">
        <v>187</v>
      </c>
      <c r="E65" s="110" t="s">
        <v>188</v>
      </c>
      <c r="F65" s="96">
        <v>51</v>
      </c>
      <c r="G65" s="109">
        <v>5</v>
      </c>
      <c r="H65" s="109">
        <v>5</v>
      </c>
      <c r="I65" s="102"/>
      <c r="J65" s="109">
        <v>1</v>
      </c>
      <c r="K65" s="103">
        <v>0</v>
      </c>
      <c r="L65" s="103">
        <v>1</v>
      </c>
      <c r="M65" s="103">
        <v>1</v>
      </c>
      <c r="N65" s="109">
        <v>2</v>
      </c>
      <c r="O65" s="101">
        <f>N65/J65*100</f>
        <v>200</v>
      </c>
      <c r="P65" s="101">
        <f>J65/G65*100</f>
        <v>20</v>
      </c>
    </row>
    <row r="66" spans="1:16" ht="25.5">
      <c r="A66" s="369"/>
      <c r="B66" s="369"/>
      <c r="C66" s="93"/>
      <c r="D66" s="110"/>
      <c r="E66" s="111" t="s">
        <v>189</v>
      </c>
      <c r="F66" s="96">
        <v>52</v>
      </c>
      <c r="G66" s="109"/>
      <c r="H66" s="109"/>
      <c r="I66" s="102"/>
      <c r="J66" s="109"/>
      <c r="K66" s="103"/>
      <c r="L66" s="103"/>
      <c r="M66" s="103"/>
      <c r="N66" s="109"/>
      <c r="O66" s="101"/>
      <c r="P66" s="101"/>
    </row>
    <row r="67" spans="1:16" ht="15">
      <c r="A67" s="369"/>
      <c r="B67" s="369"/>
      <c r="C67" s="93"/>
      <c r="D67" s="110" t="s">
        <v>190</v>
      </c>
      <c r="E67" s="110" t="s">
        <v>191</v>
      </c>
      <c r="F67" s="96">
        <v>53</v>
      </c>
      <c r="G67" s="109">
        <f>G68+G69+G70</f>
        <v>16</v>
      </c>
      <c r="H67" s="109">
        <v>26</v>
      </c>
      <c r="I67" s="102"/>
      <c r="J67" s="109">
        <f>J68+J69+J70</f>
        <v>21</v>
      </c>
      <c r="K67" s="109">
        <f>K68+K69+K70</f>
        <v>6</v>
      </c>
      <c r="L67" s="109">
        <f>L68+L69+L70</f>
        <v>13</v>
      </c>
      <c r="M67" s="109">
        <f>M68+M69+M70</f>
        <v>19</v>
      </c>
      <c r="N67" s="109">
        <v>25</v>
      </c>
      <c r="O67" s="101">
        <f>N67/J67*100</f>
        <v>119.04761904761905</v>
      </c>
      <c r="P67" s="101">
        <f>J67/G67*100</f>
        <v>131.25</v>
      </c>
    </row>
    <row r="68" spans="1:16" ht="38.25">
      <c r="A68" s="369"/>
      <c r="B68" s="369"/>
      <c r="C68" s="93"/>
      <c r="D68" s="110"/>
      <c r="E68" s="111" t="s">
        <v>192</v>
      </c>
      <c r="F68" s="96">
        <v>54</v>
      </c>
      <c r="G68" s="109"/>
      <c r="H68" s="109"/>
      <c r="I68" s="102"/>
      <c r="J68" s="109"/>
      <c r="K68" s="103"/>
      <c r="L68" s="103"/>
      <c r="M68" s="103"/>
      <c r="N68" s="109"/>
      <c r="O68" s="101"/>
      <c r="P68" s="101"/>
    </row>
    <row r="69" spans="1:16" ht="51">
      <c r="A69" s="369"/>
      <c r="B69" s="369"/>
      <c r="C69" s="93"/>
      <c r="D69" s="110"/>
      <c r="E69" s="111" t="s">
        <v>193</v>
      </c>
      <c r="F69" s="96">
        <v>55</v>
      </c>
      <c r="G69" s="109"/>
      <c r="H69" s="109"/>
      <c r="I69" s="102"/>
      <c r="J69" s="109"/>
      <c r="K69" s="103"/>
      <c r="L69" s="103"/>
      <c r="M69" s="103"/>
      <c r="N69" s="109"/>
      <c r="O69" s="101"/>
      <c r="P69" s="101"/>
    </row>
    <row r="70" spans="1:16" ht="15">
      <c r="A70" s="369"/>
      <c r="B70" s="369"/>
      <c r="C70" s="93"/>
      <c r="D70" s="110"/>
      <c r="E70" s="111" t="s">
        <v>194</v>
      </c>
      <c r="F70" s="96">
        <v>56</v>
      </c>
      <c r="G70" s="109">
        <v>16</v>
      </c>
      <c r="H70" s="109">
        <v>26</v>
      </c>
      <c r="I70" s="102"/>
      <c r="J70" s="109">
        <v>21</v>
      </c>
      <c r="K70" s="109">
        <v>6</v>
      </c>
      <c r="L70" s="109">
        <v>13</v>
      </c>
      <c r="M70" s="109">
        <v>19</v>
      </c>
      <c r="N70" s="109">
        <v>25</v>
      </c>
      <c r="O70" s="101">
        <f>N70/J70*100</f>
        <v>119.04761904761905</v>
      </c>
      <c r="P70" s="101">
        <f>J70/G70*100</f>
        <v>131.25</v>
      </c>
    </row>
    <row r="71" spans="1:16" ht="24.75" customHeight="1">
      <c r="A71" s="369"/>
      <c r="B71" s="369"/>
      <c r="C71" s="93" t="s">
        <v>73</v>
      </c>
      <c r="D71" s="378" t="s">
        <v>195</v>
      </c>
      <c r="E71" s="378"/>
      <c r="F71" s="96">
        <v>57</v>
      </c>
      <c r="G71" s="109"/>
      <c r="H71" s="109"/>
      <c r="I71" s="102"/>
      <c r="J71" s="109"/>
      <c r="K71" s="103"/>
      <c r="L71" s="103"/>
      <c r="M71" s="103"/>
      <c r="N71" s="109"/>
      <c r="O71" s="101"/>
      <c r="P71" s="101"/>
    </row>
    <row r="72" spans="1:16" ht="25.5">
      <c r="A72" s="369"/>
      <c r="B72" s="369"/>
      <c r="C72" s="93"/>
      <c r="D72" s="98" t="s">
        <v>196</v>
      </c>
      <c r="E72" s="112" t="s">
        <v>197</v>
      </c>
      <c r="F72" s="96">
        <v>58</v>
      </c>
      <c r="G72" s="109"/>
      <c r="H72" s="109"/>
      <c r="I72" s="102"/>
      <c r="J72" s="109"/>
      <c r="K72" s="103"/>
      <c r="L72" s="103"/>
      <c r="M72" s="103"/>
      <c r="N72" s="109"/>
      <c r="O72" s="101"/>
      <c r="P72" s="101"/>
    </row>
    <row r="73" spans="1:16" ht="25.5">
      <c r="A73" s="369"/>
      <c r="B73" s="369"/>
      <c r="C73" s="93"/>
      <c r="D73" s="98" t="s">
        <v>198</v>
      </c>
      <c r="E73" s="112" t="s">
        <v>199</v>
      </c>
      <c r="F73" s="96">
        <v>59</v>
      </c>
      <c r="G73" s="109"/>
      <c r="H73" s="109"/>
      <c r="I73" s="102"/>
      <c r="J73" s="109"/>
      <c r="K73" s="103"/>
      <c r="L73" s="103"/>
      <c r="M73" s="103"/>
      <c r="N73" s="109"/>
      <c r="O73" s="101"/>
      <c r="P73" s="101"/>
    </row>
    <row r="74" spans="1:16" ht="15">
      <c r="A74" s="369"/>
      <c r="B74" s="369"/>
      <c r="C74" s="93"/>
      <c r="D74" s="98" t="s">
        <v>200</v>
      </c>
      <c r="E74" s="112" t="s">
        <v>201</v>
      </c>
      <c r="F74" s="96">
        <v>60</v>
      </c>
      <c r="G74" s="109"/>
      <c r="H74" s="109"/>
      <c r="I74" s="102"/>
      <c r="J74" s="109"/>
      <c r="K74" s="103"/>
      <c r="L74" s="103"/>
      <c r="M74" s="103"/>
      <c r="N74" s="109"/>
      <c r="O74" s="101"/>
      <c r="P74" s="101"/>
    </row>
    <row r="75" spans="1:16" ht="15">
      <c r="A75" s="369"/>
      <c r="B75" s="369"/>
      <c r="C75" s="93"/>
      <c r="D75" s="98" t="s">
        <v>202</v>
      </c>
      <c r="E75" s="112" t="s">
        <v>203</v>
      </c>
      <c r="F75" s="96">
        <v>61</v>
      </c>
      <c r="G75" s="109"/>
      <c r="H75" s="109"/>
      <c r="I75" s="102"/>
      <c r="J75" s="109"/>
      <c r="K75" s="103"/>
      <c r="L75" s="103"/>
      <c r="M75" s="103"/>
      <c r="N75" s="109"/>
      <c r="O75" s="101"/>
      <c r="P75" s="101"/>
    </row>
    <row r="76" spans="1:16" ht="15" customHeight="1">
      <c r="A76" s="369"/>
      <c r="B76" s="369"/>
      <c r="C76" s="93" t="s">
        <v>75</v>
      </c>
      <c r="D76" s="378" t="s">
        <v>204</v>
      </c>
      <c r="E76" s="378"/>
      <c r="F76" s="96">
        <v>62</v>
      </c>
      <c r="G76" s="109">
        <v>1</v>
      </c>
      <c r="H76" s="109">
        <v>2</v>
      </c>
      <c r="I76" s="102"/>
      <c r="J76" s="109">
        <v>0</v>
      </c>
      <c r="K76" s="103">
        <v>0</v>
      </c>
      <c r="L76" s="103">
        <v>1</v>
      </c>
      <c r="M76" s="103">
        <v>1</v>
      </c>
      <c r="N76" s="109">
        <v>2</v>
      </c>
      <c r="O76" s="101" t="e">
        <f>N76/J76*100</f>
        <v>#DIV/0!</v>
      </c>
      <c r="P76" s="101">
        <f>J76/G76*100</f>
        <v>0</v>
      </c>
    </row>
    <row r="77" spans="1:16" ht="15" customHeight="1">
      <c r="A77" s="369"/>
      <c r="B77" s="369"/>
      <c r="C77" s="93" t="s">
        <v>137</v>
      </c>
      <c r="D77" s="378" t="s">
        <v>205</v>
      </c>
      <c r="E77" s="378"/>
      <c r="F77" s="96">
        <v>63</v>
      </c>
      <c r="G77" s="109">
        <f>G79+G80</f>
        <v>0</v>
      </c>
      <c r="H77" s="109">
        <v>1</v>
      </c>
      <c r="I77" s="102"/>
      <c r="J77" s="109">
        <v>0</v>
      </c>
      <c r="K77" s="103">
        <v>0</v>
      </c>
      <c r="L77" s="103">
        <v>1</v>
      </c>
      <c r="M77" s="103">
        <v>1</v>
      </c>
      <c r="N77" s="109">
        <v>1</v>
      </c>
      <c r="O77" s="101" t="e">
        <f>N77/J77*100</f>
        <v>#DIV/0!</v>
      </c>
      <c r="P77" s="101" t="e">
        <f>J77/G77*100</f>
        <v>#DIV/0!</v>
      </c>
    </row>
    <row r="78" spans="1:16" ht="15" customHeight="1">
      <c r="A78" s="369"/>
      <c r="B78" s="369"/>
      <c r="C78" s="93"/>
      <c r="D78" s="378" t="s">
        <v>206</v>
      </c>
      <c r="E78" s="378"/>
      <c r="F78" s="96">
        <v>64</v>
      </c>
      <c r="G78" s="109"/>
      <c r="H78" s="109"/>
      <c r="I78" s="102"/>
      <c r="J78" s="109"/>
      <c r="K78" s="103"/>
      <c r="L78" s="103"/>
      <c r="M78" s="103"/>
      <c r="N78" s="109"/>
      <c r="O78" s="101"/>
      <c r="P78" s="101"/>
    </row>
    <row r="79" spans="1:16" ht="15" customHeight="1">
      <c r="A79" s="369"/>
      <c r="B79" s="369"/>
      <c r="C79" s="93"/>
      <c r="D79" s="381" t="s">
        <v>207</v>
      </c>
      <c r="E79" s="381"/>
      <c r="F79" s="96">
        <v>65</v>
      </c>
      <c r="G79" s="109">
        <v>0</v>
      </c>
      <c r="H79" s="109">
        <v>1</v>
      </c>
      <c r="I79" s="102"/>
      <c r="J79" s="109">
        <v>0</v>
      </c>
      <c r="K79" s="103">
        <v>0</v>
      </c>
      <c r="L79" s="103">
        <v>1</v>
      </c>
      <c r="M79" s="103">
        <v>1</v>
      </c>
      <c r="N79" s="109">
        <v>1</v>
      </c>
      <c r="O79" s="101" t="e">
        <f>N79/J79*100</f>
        <v>#DIV/0!</v>
      </c>
      <c r="P79" s="101" t="e">
        <f>J79/G79*100</f>
        <v>#DIV/0!</v>
      </c>
    </row>
    <row r="80" spans="1:16" ht="15" customHeight="1">
      <c r="A80" s="369"/>
      <c r="B80" s="369"/>
      <c r="C80" s="93"/>
      <c r="D80" s="381" t="s">
        <v>208</v>
      </c>
      <c r="E80" s="381"/>
      <c r="F80" s="96">
        <v>66</v>
      </c>
      <c r="G80" s="109"/>
      <c r="H80" s="109"/>
      <c r="I80" s="102"/>
      <c r="J80" s="109"/>
      <c r="K80" s="103"/>
      <c r="L80" s="103"/>
      <c r="M80" s="103"/>
      <c r="N80" s="109"/>
      <c r="O80" s="101"/>
      <c r="P80" s="101"/>
    </row>
    <row r="81" spans="1:16" ht="15" customHeight="1">
      <c r="A81" s="369"/>
      <c r="B81" s="369"/>
      <c r="C81" s="93" t="s">
        <v>209</v>
      </c>
      <c r="D81" s="378" t="s">
        <v>210</v>
      </c>
      <c r="E81" s="378"/>
      <c r="F81" s="96">
        <v>67</v>
      </c>
      <c r="G81" s="109">
        <v>50</v>
      </c>
      <c r="H81" s="109">
        <v>50</v>
      </c>
      <c r="I81" s="102"/>
      <c r="J81" s="109">
        <v>48</v>
      </c>
      <c r="K81" s="103">
        <v>18</v>
      </c>
      <c r="L81" s="103">
        <v>25</v>
      </c>
      <c r="M81" s="103">
        <v>40</v>
      </c>
      <c r="N81" s="109">
        <v>50</v>
      </c>
      <c r="O81" s="101">
        <f aca="true" t="shared" si="3" ref="O81:O86">N81/J81*100</f>
        <v>104.16666666666667</v>
      </c>
      <c r="P81" s="101">
        <f aca="true" t="shared" si="4" ref="P81:P86">J81/G81*100</f>
        <v>96</v>
      </c>
    </row>
    <row r="82" spans="1:16" ht="15" customHeight="1">
      <c r="A82" s="369"/>
      <c r="B82" s="369"/>
      <c r="C82" s="93" t="s">
        <v>211</v>
      </c>
      <c r="D82" s="378" t="s">
        <v>212</v>
      </c>
      <c r="E82" s="378"/>
      <c r="F82" s="96">
        <v>68</v>
      </c>
      <c r="G82" s="109">
        <v>11</v>
      </c>
      <c r="H82" s="109">
        <v>15</v>
      </c>
      <c r="I82" s="102"/>
      <c r="J82" s="109">
        <v>13</v>
      </c>
      <c r="K82" s="103">
        <v>4</v>
      </c>
      <c r="L82" s="103">
        <v>8</v>
      </c>
      <c r="M82" s="103">
        <v>12</v>
      </c>
      <c r="N82" s="109">
        <v>15</v>
      </c>
      <c r="O82" s="101">
        <f t="shared" si="3"/>
        <v>115.38461538461537</v>
      </c>
      <c r="P82" s="101">
        <f t="shared" si="4"/>
        <v>118.18181818181819</v>
      </c>
    </row>
    <row r="83" spans="1:16" ht="15" customHeight="1">
      <c r="A83" s="369"/>
      <c r="B83" s="369"/>
      <c r="C83" s="93" t="s">
        <v>213</v>
      </c>
      <c r="D83" s="378" t="s">
        <v>214</v>
      </c>
      <c r="E83" s="378"/>
      <c r="F83" s="96">
        <v>69</v>
      </c>
      <c r="G83" s="109">
        <f>G84+G85+G86+G87+G89+G90+G91</f>
        <v>38</v>
      </c>
      <c r="H83" s="109">
        <f>H84+H85+H86+H87+H89+H90+H91</f>
        <v>49</v>
      </c>
      <c r="I83" s="102"/>
      <c r="J83" s="109">
        <f>J84+J85+J86+J87+J89+J90+J91</f>
        <v>39</v>
      </c>
      <c r="K83" s="109">
        <f>K84+K85+K86+K87+K89+K90+K91</f>
        <v>11</v>
      </c>
      <c r="L83" s="109">
        <f>L84+L85+L86+L87+L89+L90+L91</f>
        <v>23</v>
      </c>
      <c r="M83" s="109">
        <f>M84+M85+M86+M87+M89+M90+M91</f>
        <v>34</v>
      </c>
      <c r="N83" s="109">
        <f>N84+N85+N86+N87+N89+N90+N91</f>
        <v>43</v>
      </c>
      <c r="O83" s="101">
        <f t="shared" si="3"/>
        <v>110.25641025641026</v>
      </c>
      <c r="P83" s="101">
        <f t="shared" si="4"/>
        <v>102.63157894736842</v>
      </c>
    </row>
    <row r="84" spans="1:16" ht="15">
      <c r="A84" s="369"/>
      <c r="B84" s="369"/>
      <c r="C84" s="93"/>
      <c r="D84" s="98" t="s">
        <v>215</v>
      </c>
      <c r="E84" s="98" t="s">
        <v>216</v>
      </c>
      <c r="F84" s="96">
        <v>70</v>
      </c>
      <c r="G84" s="109">
        <v>3</v>
      </c>
      <c r="H84" s="109">
        <v>4</v>
      </c>
      <c r="I84" s="102"/>
      <c r="J84" s="109">
        <v>3</v>
      </c>
      <c r="K84" s="103">
        <v>1</v>
      </c>
      <c r="L84" s="103">
        <v>2</v>
      </c>
      <c r="M84" s="103">
        <v>3</v>
      </c>
      <c r="N84" s="109">
        <v>3</v>
      </c>
      <c r="O84" s="101">
        <f t="shared" si="3"/>
        <v>100</v>
      </c>
      <c r="P84" s="101">
        <f t="shared" si="4"/>
        <v>100</v>
      </c>
    </row>
    <row r="85" spans="1:16" ht="25.5">
      <c r="A85" s="369"/>
      <c r="B85" s="369"/>
      <c r="C85" s="93"/>
      <c r="D85" s="98" t="s">
        <v>217</v>
      </c>
      <c r="E85" s="98" t="s">
        <v>218</v>
      </c>
      <c r="F85" s="96">
        <v>71</v>
      </c>
      <c r="G85" s="109">
        <v>34</v>
      </c>
      <c r="H85" s="109">
        <v>37</v>
      </c>
      <c r="I85" s="102"/>
      <c r="J85" s="109">
        <v>36</v>
      </c>
      <c r="K85" s="103">
        <v>10</v>
      </c>
      <c r="L85" s="103">
        <v>20</v>
      </c>
      <c r="M85" s="103">
        <v>30</v>
      </c>
      <c r="N85" s="109">
        <v>38</v>
      </c>
      <c r="O85" s="101">
        <f t="shared" si="3"/>
        <v>105.55555555555556</v>
      </c>
      <c r="P85" s="101">
        <f t="shared" si="4"/>
        <v>105.88235294117648</v>
      </c>
    </row>
    <row r="86" spans="1:16" ht="15">
      <c r="A86" s="369"/>
      <c r="B86" s="369"/>
      <c r="C86" s="93"/>
      <c r="D86" s="98" t="s">
        <v>219</v>
      </c>
      <c r="E86" s="98" t="s">
        <v>220</v>
      </c>
      <c r="F86" s="96">
        <v>72</v>
      </c>
      <c r="G86" s="109">
        <v>1</v>
      </c>
      <c r="H86" s="109">
        <v>8</v>
      </c>
      <c r="I86" s="102"/>
      <c r="J86" s="109">
        <v>0</v>
      </c>
      <c r="K86" s="103">
        <v>0</v>
      </c>
      <c r="L86" s="103">
        <v>1</v>
      </c>
      <c r="M86" s="103">
        <v>1</v>
      </c>
      <c r="N86" s="109">
        <v>2</v>
      </c>
      <c r="O86" s="101" t="e">
        <f t="shared" si="3"/>
        <v>#DIV/0!</v>
      </c>
      <c r="P86" s="101">
        <f t="shared" si="4"/>
        <v>0</v>
      </c>
    </row>
    <row r="87" spans="1:16" ht="25.5">
      <c r="A87" s="369"/>
      <c r="B87" s="369"/>
      <c r="C87" s="93"/>
      <c r="D87" s="98" t="s">
        <v>221</v>
      </c>
      <c r="E87" s="98" t="s">
        <v>222</v>
      </c>
      <c r="F87" s="96">
        <v>73</v>
      </c>
      <c r="G87" s="109"/>
      <c r="H87" s="109"/>
      <c r="I87" s="102"/>
      <c r="J87" s="109"/>
      <c r="K87" s="103"/>
      <c r="L87" s="103"/>
      <c r="M87" s="103"/>
      <c r="N87" s="109"/>
      <c r="O87" s="101"/>
      <c r="P87" s="101"/>
    </row>
    <row r="88" spans="1:16" ht="15">
      <c r="A88" s="369"/>
      <c r="B88" s="369"/>
      <c r="C88" s="93"/>
      <c r="D88" s="98"/>
      <c r="E88" s="98" t="s">
        <v>223</v>
      </c>
      <c r="F88" s="96">
        <v>74</v>
      </c>
      <c r="G88" s="109"/>
      <c r="H88" s="109"/>
      <c r="I88" s="102"/>
      <c r="J88" s="109"/>
      <c r="K88" s="103"/>
      <c r="L88" s="103"/>
      <c r="M88" s="103"/>
      <c r="N88" s="109"/>
      <c r="O88" s="101"/>
      <c r="P88" s="101"/>
    </row>
    <row r="89" spans="1:16" ht="15">
      <c r="A89" s="369"/>
      <c r="B89" s="369"/>
      <c r="C89" s="93"/>
      <c r="D89" s="98" t="s">
        <v>224</v>
      </c>
      <c r="E89" s="98" t="s">
        <v>225</v>
      </c>
      <c r="F89" s="96">
        <v>75</v>
      </c>
      <c r="G89" s="109"/>
      <c r="H89" s="109"/>
      <c r="I89" s="102"/>
      <c r="J89" s="109"/>
      <c r="K89" s="103"/>
      <c r="L89" s="103"/>
      <c r="M89" s="103"/>
      <c r="N89" s="109"/>
      <c r="O89" s="101"/>
      <c r="P89" s="101"/>
    </row>
    <row r="90" spans="1:16" ht="38.25">
      <c r="A90" s="369"/>
      <c r="B90" s="369"/>
      <c r="C90" s="93"/>
      <c r="D90" s="98" t="s">
        <v>226</v>
      </c>
      <c r="E90" s="98" t="s">
        <v>227</v>
      </c>
      <c r="F90" s="96">
        <v>76</v>
      </c>
      <c r="G90" s="109"/>
      <c r="H90" s="109"/>
      <c r="I90" s="102"/>
      <c r="J90" s="109"/>
      <c r="K90" s="103"/>
      <c r="L90" s="103"/>
      <c r="M90" s="103"/>
      <c r="N90" s="109"/>
      <c r="O90" s="101"/>
      <c r="P90" s="101"/>
    </row>
    <row r="91" spans="1:16" ht="25.5">
      <c r="A91" s="369"/>
      <c r="B91" s="369"/>
      <c r="C91" s="93"/>
      <c r="D91" s="98" t="s">
        <v>228</v>
      </c>
      <c r="E91" s="98" t="s">
        <v>229</v>
      </c>
      <c r="F91" s="96">
        <v>77</v>
      </c>
      <c r="G91" s="109"/>
      <c r="H91" s="109"/>
      <c r="I91" s="102"/>
      <c r="J91" s="109"/>
      <c r="K91" s="103"/>
      <c r="L91" s="103"/>
      <c r="M91" s="103"/>
      <c r="N91" s="109"/>
      <c r="O91" s="101"/>
      <c r="P91" s="101"/>
    </row>
    <row r="92" spans="1:16" ht="15" customHeight="1">
      <c r="A92" s="369"/>
      <c r="B92" s="369"/>
      <c r="C92" s="93" t="s">
        <v>230</v>
      </c>
      <c r="D92" s="378" t="s">
        <v>76</v>
      </c>
      <c r="E92" s="378"/>
      <c r="F92" s="96">
        <v>78</v>
      </c>
      <c r="G92" s="109">
        <v>882</v>
      </c>
      <c r="H92" s="109">
        <v>1040</v>
      </c>
      <c r="I92" s="102"/>
      <c r="J92" s="109">
        <v>946</v>
      </c>
      <c r="K92" s="103">
        <v>236</v>
      </c>
      <c r="L92" s="103">
        <v>366</v>
      </c>
      <c r="M92" s="103">
        <v>618</v>
      </c>
      <c r="N92" s="109">
        <v>762</v>
      </c>
      <c r="O92" s="101">
        <f>N92/J92*100</f>
        <v>80.54968287526427</v>
      </c>
      <c r="P92" s="101">
        <f>J92/G92*100</f>
        <v>107.2562358276644</v>
      </c>
    </row>
    <row r="93" spans="1:20" ht="24.75" customHeight="1">
      <c r="A93" s="369"/>
      <c r="B93" s="369"/>
      <c r="C93" s="380" t="s">
        <v>231</v>
      </c>
      <c r="D93" s="380"/>
      <c r="E93" s="380"/>
      <c r="F93" s="96">
        <v>79</v>
      </c>
      <c r="G93" s="308">
        <f>G94+G95+G96+G97+G98+G99</f>
        <v>1665</v>
      </c>
      <c r="H93" s="308">
        <f>H94+H95+H96+H97+H98+H99</f>
        <v>1712</v>
      </c>
      <c r="I93" s="99"/>
      <c r="J93" s="308">
        <f>J94+J95+J96+J97+J98+J99</f>
        <v>1664</v>
      </c>
      <c r="K93" s="100">
        <f>K94+K95+K96+K97+K98+K99</f>
        <v>464</v>
      </c>
      <c r="L93" s="113">
        <f>L94+L95+L96+L97+L98+L99</f>
        <v>886</v>
      </c>
      <c r="M93" s="113">
        <f>M94+M95+M96+M97+M98+M99</f>
        <v>1330</v>
      </c>
      <c r="N93" s="308">
        <f>N94+N95+N96+N97+N98+N99</f>
        <v>1575</v>
      </c>
      <c r="O93" s="101">
        <f>N93/J93*100</f>
        <v>94.6514423076923</v>
      </c>
      <c r="P93" s="101">
        <f>J93/G93*100</f>
        <v>99.93993993993993</v>
      </c>
      <c r="T93">
        <v>-136</v>
      </c>
    </row>
    <row r="94" spans="1:16" ht="15" customHeight="1">
      <c r="A94" s="369"/>
      <c r="B94" s="369"/>
      <c r="C94" s="93" t="s">
        <v>14</v>
      </c>
      <c r="D94" s="383" t="s">
        <v>232</v>
      </c>
      <c r="E94" s="383"/>
      <c r="F94" s="96">
        <v>80</v>
      </c>
      <c r="G94" s="109"/>
      <c r="H94" s="109"/>
      <c r="I94" s="102"/>
      <c r="J94" s="109"/>
      <c r="K94" s="103"/>
      <c r="L94" s="103"/>
      <c r="M94" s="103"/>
      <c r="N94" s="109"/>
      <c r="O94" s="101"/>
      <c r="P94" s="101"/>
    </row>
    <row r="95" spans="1:16" ht="24.75" customHeight="1">
      <c r="A95" s="369"/>
      <c r="B95" s="369"/>
      <c r="C95" s="93" t="s">
        <v>16</v>
      </c>
      <c r="D95" s="382" t="s">
        <v>233</v>
      </c>
      <c r="E95" s="382"/>
      <c r="F95" s="96">
        <v>81</v>
      </c>
      <c r="G95" s="109">
        <v>1119</v>
      </c>
      <c r="H95" s="109">
        <v>1120</v>
      </c>
      <c r="I95" s="102"/>
      <c r="J95" s="109">
        <v>1119</v>
      </c>
      <c r="K95" s="103">
        <v>242</v>
      </c>
      <c r="L95" s="103">
        <v>443</v>
      </c>
      <c r="M95" s="103">
        <v>665</v>
      </c>
      <c r="N95" s="109">
        <v>905</v>
      </c>
      <c r="O95" s="101">
        <f>N95/J95*100</f>
        <v>80.875781948168</v>
      </c>
      <c r="P95" s="101">
        <f>J95/G95*100</f>
        <v>100</v>
      </c>
    </row>
    <row r="96" spans="1:16" ht="15" customHeight="1">
      <c r="A96" s="369"/>
      <c r="B96" s="369"/>
      <c r="C96" s="93" t="s">
        <v>63</v>
      </c>
      <c r="D96" s="382" t="s">
        <v>234</v>
      </c>
      <c r="E96" s="382"/>
      <c r="F96" s="96">
        <v>82</v>
      </c>
      <c r="G96" s="109"/>
      <c r="H96" s="109"/>
      <c r="I96" s="102"/>
      <c r="J96" s="109"/>
      <c r="K96" s="103"/>
      <c r="L96" s="103"/>
      <c r="M96" s="103"/>
      <c r="N96" s="109"/>
      <c r="O96" s="101"/>
      <c r="P96" s="101"/>
    </row>
    <row r="97" spans="1:16" ht="15" customHeight="1">
      <c r="A97" s="369"/>
      <c r="B97" s="369"/>
      <c r="C97" s="93" t="s">
        <v>73</v>
      </c>
      <c r="D97" s="382" t="s">
        <v>235</v>
      </c>
      <c r="E97" s="382"/>
      <c r="F97" s="96">
        <v>83</v>
      </c>
      <c r="G97" s="109"/>
      <c r="H97" s="109"/>
      <c r="I97" s="102"/>
      <c r="J97" s="109"/>
      <c r="K97" s="103"/>
      <c r="L97" s="103"/>
      <c r="M97" s="103"/>
      <c r="N97" s="109"/>
      <c r="O97" s="101"/>
      <c r="P97" s="101"/>
    </row>
    <row r="98" spans="1:16" ht="15" customHeight="1">
      <c r="A98" s="369"/>
      <c r="B98" s="369"/>
      <c r="C98" s="93" t="s">
        <v>75</v>
      </c>
      <c r="D98" s="382" t="s">
        <v>236</v>
      </c>
      <c r="E98" s="382"/>
      <c r="F98" s="96">
        <v>84</v>
      </c>
      <c r="G98" s="109"/>
      <c r="H98" s="109"/>
      <c r="I98" s="102"/>
      <c r="J98" s="109"/>
      <c r="K98" s="103"/>
      <c r="L98" s="103"/>
      <c r="M98" s="103"/>
      <c r="N98" s="109"/>
      <c r="O98" s="101"/>
      <c r="P98" s="101"/>
    </row>
    <row r="99" spans="1:16" ht="15" customHeight="1">
      <c r="A99" s="369"/>
      <c r="B99" s="369"/>
      <c r="C99" s="93" t="s">
        <v>137</v>
      </c>
      <c r="D99" s="382" t="s">
        <v>237</v>
      </c>
      <c r="E99" s="382"/>
      <c r="F99" s="96">
        <v>85</v>
      </c>
      <c r="G99" s="109">
        <v>546</v>
      </c>
      <c r="H99" s="109">
        <v>592</v>
      </c>
      <c r="I99" s="102"/>
      <c r="J99" s="109">
        <v>545</v>
      </c>
      <c r="K99" s="103">
        <v>222</v>
      </c>
      <c r="L99" s="103">
        <v>443</v>
      </c>
      <c r="M99" s="103">
        <v>665</v>
      </c>
      <c r="N99" s="109">
        <v>670</v>
      </c>
      <c r="O99" s="101">
        <f aca="true" t="shared" si="5" ref="O99:O104">N99/J99*100</f>
        <v>122.93577981651376</v>
      </c>
      <c r="P99" s="101">
        <f aca="true" t="shared" si="6" ref="P99:P104">J99/G99*100</f>
        <v>99.81684981684981</v>
      </c>
    </row>
    <row r="100" spans="1:16" ht="24.75" customHeight="1">
      <c r="A100" s="369"/>
      <c r="B100" s="369"/>
      <c r="C100" s="380" t="s">
        <v>238</v>
      </c>
      <c r="D100" s="380"/>
      <c r="E100" s="380"/>
      <c r="F100" s="114">
        <v>86</v>
      </c>
      <c r="G100" s="308">
        <f>G101+G114+G118+G127</f>
        <v>6437</v>
      </c>
      <c r="H100" s="308">
        <f>H101+H114+H118+H127</f>
        <v>7971</v>
      </c>
      <c r="I100" s="99"/>
      <c r="J100" s="308">
        <f>J101+J114+J118+J127</f>
        <v>7097</v>
      </c>
      <c r="K100" s="100">
        <f>K101+K114+K118+K127</f>
        <v>1715</v>
      </c>
      <c r="L100" s="100">
        <f>L101+L114+L118+L127</f>
        <v>3458</v>
      </c>
      <c r="M100" s="100">
        <f>M101+M114+M118+M127</f>
        <v>5322</v>
      </c>
      <c r="N100" s="308">
        <f>N101+N114+N118+N127</f>
        <v>7097</v>
      </c>
      <c r="O100" s="101">
        <f t="shared" si="5"/>
        <v>100</v>
      </c>
      <c r="P100" s="101">
        <f t="shared" si="6"/>
        <v>110.2532235513438</v>
      </c>
    </row>
    <row r="101" spans="1:16" ht="15" customHeight="1">
      <c r="A101" s="369"/>
      <c r="B101" s="369"/>
      <c r="C101" s="93" t="s">
        <v>29</v>
      </c>
      <c r="D101" s="380" t="s">
        <v>239</v>
      </c>
      <c r="E101" s="380"/>
      <c r="F101" s="96">
        <v>87</v>
      </c>
      <c r="G101" s="109">
        <f>G102+G106</f>
        <v>6111</v>
      </c>
      <c r="H101" s="109">
        <f>H102+H106</f>
        <v>7625</v>
      </c>
      <c r="I101" s="102"/>
      <c r="J101" s="109">
        <f>J102+J106</f>
        <v>6758</v>
      </c>
      <c r="K101" s="103">
        <f>K102+K106</f>
        <v>1631</v>
      </c>
      <c r="L101" s="103">
        <f>L102+L106</f>
        <v>3290</v>
      </c>
      <c r="M101" s="103">
        <f>M102+M106</f>
        <v>5070</v>
      </c>
      <c r="N101" s="109">
        <f>N102+N106</f>
        <v>6760</v>
      </c>
      <c r="O101" s="101">
        <f t="shared" si="5"/>
        <v>100.02959455460197</v>
      </c>
      <c r="P101" s="101">
        <f t="shared" si="6"/>
        <v>110.58746522664049</v>
      </c>
    </row>
    <row r="102" spans="1:16" ht="15" customHeight="1">
      <c r="A102" s="369"/>
      <c r="B102" s="369"/>
      <c r="C102" s="93" t="s">
        <v>31</v>
      </c>
      <c r="D102" s="378" t="s">
        <v>240</v>
      </c>
      <c r="E102" s="378"/>
      <c r="F102" s="96">
        <v>88</v>
      </c>
      <c r="G102" s="109">
        <f>G103+G104+G105</f>
        <v>5398</v>
      </c>
      <c r="H102" s="109">
        <f>H103+H104+H105</f>
        <v>6572</v>
      </c>
      <c r="I102" s="102"/>
      <c r="J102" s="109">
        <f>J103+J104+J105</f>
        <v>6006</v>
      </c>
      <c r="K102" s="103">
        <f>K103+K104+K105</f>
        <v>1516</v>
      </c>
      <c r="L102" s="103">
        <f>L103+L104+L105</f>
        <v>3033</v>
      </c>
      <c r="M102" s="103">
        <f>M103+M104+M105</f>
        <v>4549</v>
      </c>
      <c r="N102" s="109">
        <f>N103+N104+N105</f>
        <v>6097</v>
      </c>
      <c r="O102" s="101">
        <f t="shared" si="5"/>
        <v>101.51515151515152</v>
      </c>
      <c r="P102" s="101">
        <f t="shared" si="6"/>
        <v>111.26343090033346</v>
      </c>
    </row>
    <row r="103" spans="1:16" ht="15" customHeight="1">
      <c r="A103" s="369"/>
      <c r="B103" s="369"/>
      <c r="C103" s="369"/>
      <c r="D103" s="378" t="s">
        <v>241</v>
      </c>
      <c r="E103" s="378"/>
      <c r="F103" s="96">
        <v>89</v>
      </c>
      <c r="G103" s="109">
        <v>4435</v>
      </c>
      <c r="H103" s="109">
        <v>5219</v>
      </c>
      <c r="I103" s="102"/>
      <c r="J103" s="109">
        <v>4980</v>
      </c>
      <c r="K103" s="103">
        <v>1267</v>
      </c>
      <c r="L103" s="103">
        <v>2534</v>
      </c>
      <c r="M103" s="103">
        <v>3801</v>
      </c>
      <c r="N103" s="109">
        <v>5100</v>
      </c>
      <c r="O103" s="101">
        <f t="shared" si="5"/>
        <v>102.40963855421687</v>
      </c>
      <c r="P103" s="101">
        <f t="shared" si="6"/>
        <v>112.28861330326944</v>
      </c>
    </row>
    <row r="104" spans="1:16" ht="24.75" customHeight="1">
      <c r="A104" s="369"/>
      <c r="B104" s="369"/>
      <c r="C104" s="369"/>
      <c r="D104" s="378" t="s">
        <v>242</v>
      </c>
      <c r="E104" s="378"/>
      <c r="F104" s="96">
        <v>90</v>
      </c>
      <c r="G104" s="109">
        <v>963</v>
      </c>
      <c r="H104" s="109">
        <v>1353</v>
      </c>
      <c r="I104" s="102"/>
      <c r="J104" s="109">
        <v>1026</v>
      </c>
      <c r="K104" s="103">
        <v>249</v>
      </c>
      <c r="L104" s="103">
        <v>499</v>
      </c>
      <c r="M104" s="103">
        <v>748</v>
      </c>
      <c r="N104" s="109">
        <v>997</v>
      </c>
      <c r="O104" s="101">
        <f t="shared" si="5"/>
        <v>97.17348927875243</v>
      </c>
      <c r="P104" s="101">
        <f t="shared" si="6"/>
        <v>106.54205607476635</v>
      </c>
    </row>
    <row r="105" spans="1:16" ht="15" customHeight="1">
      <c r="A105" s="369"/>
      <c r="B105" s="369"/>
      <c r="C105" s="369"/>
      <c r="D105" s="378" t="s">
        <v>243</v>
      </c>
      <c r="E105" s="378"/>
      <c r="F105" s="96">
        <v>91</v>
      </c>
      <c r="G105" s="109"/>
      <c r="H105" s="109"/>
      <c r="I105" s="102"/>
      <c r="J105" s="109"/>
      <c r="K105" s="103"/>
      <c r="L105" s="103"/>
      <c r="M105" s="103"/>
      <c r="N105" s="109"/>
      <c r="O105" s="101"/>
      <c r="P105" s="101"/>
    </row>
    <row r="106" spans="1:16" ht="15" customHeight="1">
      <c r="A106" s="369"/>
      <c r="B106" s="369"/>
      <c r="C106" s="93" t="s">
        <v>33</v>
      </c>
      <c r="D106" s="378" t="s">
        <v>244</v>
      </c>
      <c r="E106" s="378"/>
      <c r="F106" s="96">
        <v>92</v>
      </c>
      <c r="G106" s="109">
        <f>G107+G110+G111+G112+G113</f>
        <v>713</v>
      </c>
      <c r="H106" s="109">
        <f>H107+H110+H111+H112+H113</f>
        <v>1053</v>
      </c>
      <c r="I106" s="102"/>
      <c r="J106" s="109">
        <f>J107+J110+J111+J112+J113</f>
        <v>752</v>
      </c>
      <c r="K106" s="103">
        <f>K107+K110+K111+K112+K113</f>
        <v>115</v>
      </c>
      <c r="L106" s="103">
        <f>L107+L110+L111+L112+L113</f>
        <v>257</v>
      </c>
      <c r="M106" s="103">
        <f>M107+M110+M111+M112+M113</f>
        <v>521</v>
      </c>
      <c r="N106" s="109">
        <f>N107+N110+N111+N112+N113</f>
        <v>663</v>
      </c>
      <c r="O106" s="101">
        <f>N106/J106*100</f>
        <v>88.16489361702128</v>
      </c>
      <c r="P106" s="101">
        <f>J106/G106*100</f>
        <v>105.46984572230014</v>
      </c>
    </row>
    <row r="107" spans="1:16" ht="36.75" customHeight="1">
      <c r="A107" s="369"/>
      <c r="B107" s="369"/>
      <c r="C107" s="93"/>
      <c r="D107" s="378" t="s">
        <v>245</v>
      </c>
      <c r="E107" s="378"/>
      <c r="F107" s="96">
        <v>93</v>
      </c>
      <c r="G107" s="109"/>
      <c r="H107" s="109"/>
      <c r="I107" s="102"/>
      <c r="J107" s="109"/>
      <c r="K107" s="103"/>
      <c r="L107" s="103"/>
      <c r="M107" s="103"/>
      <c r="N107" s="109"/>
      <c r="O107" s="101"/>
      <c r="P107" s="101"/>
    </row>
    <row r="108" spans="1:16" ht="25.5">
      <c r="A108" s="369"/>
      <c r="B108" s="369"/>
      <c r="C108" s="93"/>
      <c r="D108" s="98"/>
      <c r="E108" s="98" t="s">
        <v>246</v>
      </c>
      <c r="F108" s="96">
        <v>94</v>
      </c>
      <c r="G108" s="109"/>
      <c r="H108" s="109"/>
      <c r="I108" s="102"/>
      <c r="J108" s="109"/>
      <c r="K108" s="103"/>
      <c r="L108" s="103"/>
      <c r="M108" s="103"/>
      <c r="N108" s="109"/>
      <c r="O108" s="101"/>
      <c r="P108" s="101"/>
    </row>
    <row r="109" spans="1:16" ht="25.5">
      <c r="A109" s="369"/>
      <c r="B109" s="369"/>
      <c r="C109" s="93"/>
      <c r="D109" s="98"/>
      <c r="E109" s="98" t="s">
        <v>247</v>
      </c>
      <c r="F109" s="96">
        <v>95</v>
      </c>
      <c r="G109" s="109"/>
      <c r="H109" s="109"/>
      <c r="I109" s="102"/>
      <c r="J109" s="109"/>
      <c r="K109" s="103"/>
      <c r="L109" s="103"/>
      <c r="M109" s="103"/>
      <c r="N109" s="109"/>
      <c r="O109" s="101"/>
      <c r="P109" s="101"/>
    </row>
    <row r="110" spans="1:16" ht="15" customHeight="1">
      <c r="A110" s="369"/>
      <c r="B110" s="369"/>
      <c r="C110" s="93"/>
      <c r="D110" s="378" t="s">
        <v>248</v>
      </c>
      <c r="E110" s="378"/>
      <c r="F110" s="96">
        <v>96</v>
      </c>
      <c r="G110" s="109">
        <v>481</v>
      </c>
      <c r="H110" s="109">
        <v>789</v>
      </c>
      <c r="I110" s="102"/>
      <c r="J110" s="109">
        <v>680</v>
      </c>
      <c r="K110" s="103">
        <v>110</v>
      </c>
      <c r="L110" s="103">
        <v>220</v>
      </c>
      <c r="M110" s="103">
        <v>330</v>
      </c>
      <c r="N110" s="109">
        <v>441</v>
      </c>
      <c r="O110" s="101">
        <f>N110/J110*100</f>
        <v>64.8529411764706</v>
      </c>
      <c r="P110" s="101">
        <f>J110/G110*100</f>
        <v>141.37214137214139</v>
      </c>
    </row>
    <row r="111" spans="1:16" ht="15" customHeight="1">
      <c r="A111" s="369"/>
      <c r="B111" s="369"/>
      <c r="C111" s="93"/>
      <c r="D111" s="378" t="s">
        <v>249</v>
      </c>
      <c r="E111" s="378"/>
      <c r="F111" s="96">
        <v>97</v>
      </c>
      <c r="G111" s="109">
        <v>149</v>
      </c>
      <c r="H111" s="109">
        <v>172</v>
      </c>
      <c r="I111" s="102"/>
      <c r="J111" s="109">
        <v>0</v>
      </c>
      <c r="K111" s="103">
        <v>0</v>
      </c>
      <c r="L111" s="103">
        <v>0</v>
      </c>
      <c r="M111" s="103">
        <v>154</v>
      </c>
      <c r="N111" s="109">
        <v>154</v>
      </c>
      <c r="O111" s="101" t="e">
        <f>N111/J111*100</f>
        <v>#DIV/0!</v>
      </c>
      <c r="P111" s="101">
        <f>J111/G111*100</f>
        <v>0</v>
      </c>
    </row>
    <row r="112" spans="1:16" ht="24.75" customHeight="1">
      <c r="A112" s="369"/>
      <c r="B112" s="369"/>
      <c r="C112" s="93"/>
      <c r="D112" s="378" t="s">
        <v>250</v>
      </c>
      <c r="E112" s="378"/>
      <c r="F112" s="96">
        <v>98</v>
      </c>
      <c r="G112" s="109"/>
      <c r="H112" s="109"/>
      <c r="I112" s="102"/>
      <c r="J112" s="109"/>
      <c r="K112" s="103"/>
      <c r="L112" s="103"/>
      <c r="M112" s="103"/>
      <c r="N112" s="109"/>
      <c r="O112" s="101"/>
      <c r="P112" s="101"/>
    </row>
    <row r="113" spans="1:16" ht="15" customHeight="1">
      <c r="A113" s="369"/>
      <c r="B113" s="369"/>
      <c r="C113" s="93"/>
      <c r="D113" s="378" t="s">
        <v>251</v>
      </c>
      <c r="E113" s="378"/>
      <c r="F113" s="96">
        <v>99</v>
      </c>
      <c r="G113" s="109">
        <v>83</v>
      </c>
      <c r="H113" s="109">
        <v>92</v>
      </c>
      <c r="I113" s="102"/>
      <c r="J113" s="109">
        <v>72</v>
      </c>
      <c r="K113" s="103">
        <v>5</v>
      </c>
      <c r="L113" s="103">
        <v>37</v>
      </c>
      <c r="M113" s="103">
        <v>37</v>
      </c>
      <c r="N113" s="109">
        <v>68</v>
      </c>
      <c r="O113" s="101">
        <f>N113/J113*100</f>
        <v>94.44444444444444</v>
      </c>
      <c r="P113" s="101">
        <f>J113/G113*100</f>
        <v>86.74698795180723</v>
      </c>
    </row>
    <row r="114" spans="1:16" ht="24.75" customHeight="1">
      <c r="A114" s="369"/>
      <c r="B114" s="369"/>
      <c r="C114" s="93" t="s">
        <v>35</v>
      </c>
      <c r="D114" s="378" t="s">
        <v>252</v>
      </c>
      <c r="E114" s="378"/>
      <c r="F114" s="96">
        <v>100</v>
      </c>
      <c r="G114" s="109"/>
      <c r="H114" s="109"/>
      <c r="I114" s="102"/>
      <c r="J114" s="109"/>
      <c r="K114" s="103"/>
      <c r="L114" s="103"/>
      <c r="M114" s="103"/>
      <c r="N114" s="109"/>
      <c r="O114" s="101"/>
      <c r="P114" s="101"/>
    </row>
    <row r="115" spans="1:16" ht="24.75" customHeight="1">
      <c r="A115" s="369"/>
      <c r="B115" s="369"/>
      <c r="C115" s="93"/>
      <c r="D115" s="378" t="s">
        <v>253</v>
      </c>
      <c r="E115" s="378"/>
      <c r="F115" s="96">
        <v>101</v>
      </c>
      <c r="G115" s="109"/>
      <c r="H115" s="109"/>
      <c r="I115" s="102"/>
      <c r="J115" s="109"/>
      <c r="K115" s="103"/>
      <c r="L115" s="103"/>
      <c r="M115" s="103"/>
      <c r="N115" s="109"/>
      <c r="O115" s="101"/>
      <c r="P115" s="101"/>
    </row>
    <row r="116" spans="1:16" ht="24.75" customHeight="1">
      <c r="A116" s="369"/>
      <c r="B116" s="369"/>
      <c r="C116" s="93"/>
      <c r="D116" s="378" t="s">
        <v>254</v>
      </c>
      <c r="E116" s="378"/>
      <c r="F116" s="96">
        <v>102</v>
      </c>
      <c r="G116" s="109"/>
      <c r="H116" s="109"/>
      <c r="I116" s="102"/>
      <c r="J116" s="109"/>
      <c r="K116" s="103"/>
      <c r="L116" s="103"/>
      <c r="M116" s="103"/>
      <c r="N116" s="109"/>
      <c r="O116" s="101"/>
      <c r="P116" s="101"/>
    </row>
    <row r="117" spans="1:16" ht="36.75" customHeight="1">
      <c r="A117" s="369"/>
      <c r="B117" s="369"/>
      <c r="C117" s="93"/>
      <c r="D117" s="378" t="s">
        <v>255</v>
      </c>
      <c r="E117" s="378"/>
      <c r="F117" s="96">
        <v>103</v>
      </c>
      <c r="G117" s="109"/>
      <c r="H117" s="109"/>
      <c r="I117" s="102"/>
      <c r="J117" s="109"/>
      <c r="K117" s="103"/>
      <c r="L117" s="103"/>
      <c r="M117" s="103"/>
      <c r="N117" s="109"/>
      <c r="O117" s="101"/>
      <c r="P117" s="101"/>
    </row>
    <row r="118" spans="1:16" ht="36.75" customHeight="1">
      <c r="A118" s="369"/>
      <c r="B118" s="369"/>
      <c r="C118" s="93" t="s">
        <v>38</v>
      </c>
      <c r="D118" s="378" t="s">
        <v>256</v>
      </c>
      <c r="E118" s="378"/>
      <c r="F118" s="96">
        <v>104</v>
      </c>
      <c r="G118" s="109">
        <f>G119+G122+G125+G126</f>
        <v>200</v>
      </c>
      <c r="H118" s="109">
        <f>H119+H122+H125+H126</f>
        <v>200</v>
      </c>
      <c r="I118" s="102"/>
      <c r="J118" s="109">
        <v>200</v>
      </c>
      <c r="K118" s="103">
        <f>K119+K122+K125+K126</f>
        <v>50</v>
      </c>
      <c r="L118" s="103">
        <f>L119+L122+L125+L126</f>
        <v>100</v>
      </c>
      <c r="M118" s="103">
        <f>M119+M122+M125+M126</f>
        <v>150</v>
      </c>
      <c r="N118" s="109">
        <f>N119+N122+N125+N126</f>
        <v>200</v>
      </c>
      <c r="O118" s="101">
        <f>N118/J118*100</f>
        <v>100</v>
      </c>
      <c r="P118" s="101">
        <f>J118/G118*100</f>
        <v>100</v>
      </c>
    </row>
    <row r="119" spans="1:16" ht="15" customHeight="1">
      <c r="A119" s="369"/>
      <c r="B119" s="369"/>
      <c r="C119" s="369"/>
      <c r="D119" s="378" t="s">
        <v>257</v>
      </c>
      <c r="E119" s="378"/>
      <c r="F119" s="96">
        <v>105</v>
      </c>
      <c r="G119" s="109">
        <f>G120+G121</f>
        <v>200</v>
      </c>
      <c r="H119" s="109">
        <v>200</v>
      </c>
      <c r="I119" s="102"/>
      <c r="J119" s="109">
        <v>200</v>
      </c>
      <c r="K119" s="103">
        <v>50</v>
      </c>
      <c r="L119" s="103">
        <v>100</v>
      </c>
      <c r="M119" s="103">
        <v>150</v>
      </c>
      <c r="N119" s="109">
        <v>200</v>
      </c>
      <c r="O119" s="101">
        <f>N119/J119*100</f>
        <v>100</v>
      </c>
      <c r="P119" s="101">
        <f>J119/G119*100</f>
        <v>100</v>
      </c>
    </row>
    <row r="120" spans="1:16" ht="15">
      <c r="A120" s="369"/>
      <c r="B120" s="369"/>
      <c r="C120" s="369"/>
      <c r="D120" s="98"/>
      <c r="E120" s="115" t="s">
        <v>258</v>
      </c>
      <c r="F120" s="96">
        <v>106</v>
      </c>
      <c r="G120" s="109">
        <v>200</v>
      </c>
      <c r="H120" s="109">
        <v>200</v>
      </c>
      <c r="I120" s="102"/>
      <c r="J120" s="109">
        <v>200</v>
      </c>
      <c r="K120" s="103">
        <v>50</v>
      </c>
      <c r="L120" s="103">
        <v>100</v>
      </c>
      <c r="M120" s="103">
        <v>150</v>
      </c>
      <c r="N120" s="109">
        <v>200</v>
      </c>
      <c r="O120" s="101">
        <f>N120/J120*100</f>
        <v>100</v>
      </c>
      <c r="P120" s="101">
        <f>J120/G120*100</f>
        <v>100</v>
      </c>
    </row>
    <row r="121" spans="1:16" ht="15">
      <c r="A121" s="369"/>
      <c r="B121" s="369"/>
      <c r="C121" s="369"/>
      <c r="D121" s="98"/>
      <c r="E121" s="115" t="s">
        <v>259</v>
      </c>
      <c r="F121" s="96">
        <v>107</v>
      </c>
      <c r="G121" s="109"/>
      <c r="H121" s="109"/>
      <c r="I121" s="102"/>
      <c r="J121" s="109"/>
      <c r="K121" s="103"/>
      <c r="L121" s="103"/>
      <c r="M121" s="103"/>
      <c r="N121" s="109"/>
      <c r="O121" s="101"/>
      <c r="P121" s="101"/>
    </row>
    <row r="122" spans="1:16" ht="24.75" customHeight="1">
      <c r="A122" s="369"/>
      <c r="B122" s="369"/>
      <c r="C122" s="369"/>
      <c r="D122" s="378" t="s">
        <v>260</v>
      </c>
      <c r="E122" s="378"/>
      <c r="F122" s="96">
        <v>108</v>
      </c>
      <c r="G122" s="109"/>
      <c r="H122" s="109"/>
      <c r="I122" s="102"/>
      <c r="J122" s="109"/>
      <c r="K122" s="103"/>
      <c r="L122" s="103"/>
      <c r="M122" s="103"/>
      <c r="N122" s="109"/>
      <c r="O122" s="101"/>
      <c r="P122" s="101"/>
    </row>
    <row r="123" spans="1:16" ht="15">
      <c r="A123" s="369"/>
      <c r="B123" s="369"/>
      <c r="C123" s="369"/>
      <c r="D123" s="98"/>
      <c r="E123" s="115" t="s">
        <v>258</v>
      </c>
      <c r="F123" s="96">
        <v>109</v>
      </c>
      <c r="G123" s="109"/>
      <c r="H123" s="109"/>
      <c r="I123" s="102"/>
      <c r="J123" s="109"/>
      <c r="K123" s="103"/>
      <c r="L123" s="103"/>
      <c r="M123" s="103"/>
      <c r="N123" s="109"/>
      <c r="O123" s="101"/>
      <c r="P123" s="101"/>
    </row>
    <row r="124" spans="1:16" ht="15">
      <c r="A124" s="369"/>
      <c r="B124" s="369"/>
      <c r="C124" s="369"/>
      <c r="D124" s="98"/>
      <c r="E124" s="115" t="s">
        <v>259</v>
      </c>
      <c r="F124" s="96">
        <v>110</v>
      </c>
      <c r="G124" s="109"/>
      <c r="H124" s="109"/>
      <c r="I124" s="102"/>
      <c r="J124" s="109"/>
      <c r="K124" s="103"/>
      <c r="L124" s="103"/>
      <c r="M124" s="103"/>
      <c r="N124" s="109"/>
      <c r="O124" s="101"/>
      <c r="P124" s="101"/>
    </row>
    <row r="125" spans="1:16" ht="15" customHeight="1">
      <c r="A125" s="369"/>
      <c r="B125" s="369"/>
      <c r="C125" s="369"/>
      <c r="D125" s="378" t="s">
        <v>261</v>
      </c>
      <c r="E125" s="378"/>
      <c r="F125" s="96">
        <v>111</v>
      </c>
      <c r="G125" s="109"/>
      <c r="H125" s="109"/>
      <c r="I125" s="102"/>
      <c r="J125" s="109"/>
      <c r="K125" s="103"/>
      <c r="L125" s="103"/>
      <c r="M125" s="103"/>
      <c r="N125" s="109"/>
      <c r="O125" s="101"/>
      <c r="P125" s="101"/>
    </row>
    <row r="126" spans="1:16" ht="24.75" customHeight="1">
      <c r="A126" s="369"/>
      <c r="B126" s="369"/>
      <c r="C126" s="93"/>
      <c r="D126" s="378" t="s">
        <v>262</v>
      </c>
      <c r="E126" s="378"/>
      <c r="F126" s="96">
        <v>112</v>
      </c>
      <c r="G126" s="109"/>
      <c r="H126" s="109"/>
      <c r="I126" s="102"/>
      <c r="J126" s="109"/>
      <c r="K126" s="103"/>
      <c r="L126" s="103"/>
      <c r="M126" s="103"/>
      <c r="N126" s="109"/>
      <c r="O126" s="101"/>
      <c r="P126" s="101"/>
    </row>
    <row r="127" spans="1:16" ht="15" customHeight="1">
      <c r="A127" s="369"/>
      <c r="B127" s="369"/>
      <c r="C127" s="93" t="s">
        <v>40</v>
      </c>
      <c r="D127" s="378" t="s">
        <v>263</v>
      </c>
      <c r="E127" s="378"/>
      <c r="F127" s="96">
        <v>113</v>
      </c>
      <c r="G127" s="109">
        <v>126</v>
      </c>
      <c r="H127" s="109">
        <v>146</v>
      </c>
      <c r="I127" s="102"/>
      <c r="J127" s="109">
        <v>139</v>
      </c>
      <c r="K127" s="103">
        <v>34</v>
      </c>
      <c r="L127" s="103">
        <v>68</v>
      </c>
      <c r="M127" s="103">
        <v>102</v>
      </c>
      <c r="N127" s="109">
        <v>137</v>
      </c>
      <c r="O127" s="101">
        <f>N127/J127*100</f>
        <v>98.56115107913669</v>
      </c>
      <c r="P127" s="101">
        <f>J127/G127*100</f>
        <v>110.31746031746033</v>
      </c>
    </row>
    <row r="128" spans="1:20" ht="24.75" customHeight="1">
      <c r="A128" s="369"/>
      <c r="B128" s="369"/>
      <c r="C128" s="380" t="s">
        <v>264</v>
      </c>
      <c r="D128" s="380"/>
      <c r="E128" s="380"/>
      <c r="F128" s="116">
        <v>114</v>
      </c>
      <c r="G128" s="308">
        <f>G129+G132+G133+G134+G135+G136</f>
        <v>224</v>
      </c>
      <c r="H128" s="308">
        <f>H129+H132+H133+H134+H135+H136</f>
        <v>465</v>
      </c>
      <c r="I128" s="99"/>
      <c r="J128" s="308">
        <f>J129+J132+J133+J134+J135+J136</f>
        <v>398</v>
      </c>
      <c r="K128" s="308">
        <f>K129+K132+K133+K134+K135+K136</f>
        <v>127</v>
      </c>
      <c r="L128" s="308">
        <f>L129+L132+L133+L134+L135+L136</f>
        <v>228</v>
      </c>
      <c r="M128" s="308">
        <f>M129+M132+M133+M134+M135+M136</f>
        <v>296</v>
      </c>
      <c r="N128" s="308">
        <f>N129+N132+N133+N134+N135+N136</f>
        <v>363</v>
      </c>
      <c r="O128" s="101">
        <f>N128/J128*100</f>
        <v>91.20603015075378</v>
      </c>
      <c r="P128" s="101">
        <f>J128/G128*100</f>
        <v>177.67857142857142</v>
      </c>
      <c r="T128">
        <v>-47</v>
      </c>
    </row>
    <row r="129" spans="1:16" ht="24.75" customHeight="1">
      <c r="A129" s="369"/>
      <c r="B129" s="369"/>
      <c r="C129" s="93" t="s">
        <v>14</v>
      </c>
      <c r="D129" s="378" t="s">
        <v>265</v>
      </c>
      <c r="E129" s="378"/>
      <c r="F129" s="116">
        <v>115</v>
      </c>
      <c r="G129" s="109">
        <f>G130+G131</f>
        <v>0</v>
      </c>
      <c r="H129" s="109">
        <f>H130+H131</f>
        <v>0</v>
      </c>
      <c r="I129" s="102"/>
      <c r="J129" s="109">
        <f>J130+J131</f>
        <v>0</v>
      </c>
      <c r="K129" s="103">
        <f>K130+K131</f>
        <v>0</v>
      </c>
      <c r="L129" s="103">
        <f>L130+L131</f>
        <v>0</v>
      </c>
      <c r="M129" s="103">
        <f>M130+M131</f>
        <v>0</v>
      </c>
      <c r="N129" s="109">
        <f>N130+N131</f>
        <v>0</v>
      </c>
      <c r="O129" s="101">
        <v>0</v>
      </c>
      <c r="P129" s="101">
        <v>0</v>
      </c>
    </row>
    <row r="130" spans="1:16" ht="15" customHeight="1">
      <c r="A130" s="369"/>
      <c r="B130" s="369"/>
      <c r="C130" s="93"/>
      <c r="D130" s="378" t="s">
        <v>266</v>
      </c>
      <c r="E130" s="378"/>
      <c r="F130" s="96">
        <v>116</v>
      </c>
      <c r="G130" s="109"/>
      <c r="H130" s="109"/>
      <c r="I130" s="102"/>
      <c r="J130" s="109"/>
      <c r="K130" s="103"/>
      <c r="L130" s="103"/>
      <c r="M130" s="103"/>
      <c r="N130" s="109"/>
      <c r="O130" s="101"/>
      <c r="P130" s="101"/>
    </row>
    <row r="131" spans="1:16" ht="15" customHeight="1">
      <c r="A131" s="369"/>
      <c r="B131" s="369"/>
      <c r="C131" s="93"/>
      <c r="D131" s="378" t="s">
        <v>267</v>
      </c>
      <c r="E131" s="378"/>
      <c r="F131" s="96">
        <v>117</v>
      </c>
      <c r="G131" s="109"/>
      <c r="H131" s="109"/>
      <c r="I131" s="102"/>
      <c r="J131" s="109"/>
      <c r="K131" s="103"/>
      <c r="L131" s="103"/>
      <c r="M131" s="103"/>
      <c r="N131" s="109"/>
      <c r="O131" s="101"/>
      <c r="P131" s="101"/>
    </row>
    <row r="132" spans="1:16" ht="15" customHeight="1">
      <c r="A132" s="369"/>
      <c r="B132" s="369"/>
      <c r="C132" s="93" t="s">
        <v>16</v>
      </c>
      <c r="D132" s="378" t="s">
        <v>268</v>
      </c>
      <c r="E132" s="378"/>
      <c r="F132" s="116">
        <v>118</v>
      </c>
      <c r="G132" s="109"/>
      <c r="H132" s="109">
        <v>40</v>
      </c>
      <c r="I132" s="102"/>
      <c r="J132" s="109">
        <v>0</v>
      </c>
      <c r="K132" s="103">
        <v>32</v>
      </c>
      <c r="L132" s="103">
        <v>64</v>
      </c>
      <c r="M132" s="103">
        <v>64</v>
      </c>
      <c r="N132" s="109">
        <v>64</v>
      </c>
      <c r="O132" s="101"/>
      <c r="P132" s="101"/>
    </row>
    <row r="133" spans="1:16" ht="24.75" customHeight="1">
      <c r="A133" s="369"/>
      <c r="B133" s="369"/>
      <c r="C133" s="93" t="s">
        <v>63</v>
      </c>
      <c r="D133" s="378" t="s">
        <v>269</v>
      </c>
      <c r="E133" s="378"/>
      <c r="F133" s="116">
        <v>119</v>
      </c>
      <c r="G133" s="109"/>
      <c r="H133" s="109"/>
      <c r="I133" s="102"/>
      <c r="J133" s="109"/>
      <c r="K133" s="103"/>
      <c r="L133" s="103"/>
      <c r="M133" s="103"/>
      <c r="N133" s="109"/>
      <c r="O133" s="101"/>
      <c r="P133" s="101"/>
    </row>
    <row r="134" spans="1:16" ht="15" customHeight="1">
      <c r="A134" s="369"/>
      <c r="B134" s="369"/>
      <c r="C134" s="93" t="s">
        <v>73</v>
      </c>
      <c r="D134" s="378" t="s">
        <v>76</v>
      </c>
      <c r="E134" s="378"/>
      <c r="F134" s="116">
        <v>120</v>
      </c>
      <c r="G134" s="109">
        <v>6</v>
      </c>
      <c r="H134" s="109">
        <v>100</v>
      </c>
      <c r="I134" s="102"/>
      <c r="J134" s="109">
        <v>73</v>
      </c>
      <c r="K134" s="103">
        <v>1</v>
      </c>
      <c r="L134" s="103">
        <v>3</v>
      </c>
      <c r="M134" s="103">
        <v>4</v>
      </c>
      <c r="N134" s="109">
        <v>5</v>
      </c>
      <c r="O134" s="101">
        <f>N134/J134*100</f>
        <v>6.8493150684931505</v>
      </c>
      <c r="P134" s="101">
        <f>J134/G134*100</f>
        <v>1216.6666666666665</v>
      </c>
    </row>
    <row r="135" spans="1:18" ht="24.75" customHeight="1">
      <c r="A135" s="369"/>
      <c r="B135" s="369"/>
      <c r="C135" s="117" t="s">
        <v>75</v>
      </c>
      <c r="D135" s="378" t="s">
        <v>270</v>
      </c>
      <c r="E135" s="378"/>
      <c r="F135" s="116">
        <v>121</v>
      </c>
      <c r="G135" s="109">
        <v>219</v>
      </c>
      <c r="H135" s="109">
        <v>260</v>
      </c>
      <c r="I135" s="102"/>
      <c r="J135" s="109">
        <v>260</v>
      </c>
      <c r="K135" s="103">
        <v>68</v>
      </c>
      <c r="L135" s="103">
        <v>136</v>
      </c>
      <c r="M135" s="103">
        <v>204</v>
      </c>
      <c r="N135" s="109">
        <v>272</v>
      </c>
      <c r="O135" s="321">
        <f>N135/J135*100</f>
        <v>104.61538461538463</v>
      </c>
      <c r="P135" s="321">
        <f>J135/G135*100</f>
        <v>118.7214611872146</v>
      </c>
      <c r="Q135" s="322"/>
      <c r="R135" s="322"/>
    </row>
    <row r="136" spans="1:16" ht="24.75" customHeight="1">
      <c r="A136" s="369"/>
      <c r="B136" s="369"/>
      <c r="C136" s="91" t="s">
        <v>271</v>
      </c>
      <c r="D136" s="384" t="s">
        <v>272</v>
      </c>
      <c r="E136" s="384"/>
      <c r="F136" s="116">
        <v>122</v>
      </c>
      <c r="G136" s="109">
        <f>G137-G140</f>
        <v>-1</v>
      </c>
      <c r="H136" s="109">
        <f>H137-H140</f>
        <v>65</v>
      </c>
      <c r="I136" s="102"/>
      <c r="J136" s="109">
        <f>J137-J140</f>
        <v>65</v>
      </c>
      <c r="K136" s="103">
        <f>K137-K140</f>
        <v>26</v>
      </c>
      <c r="L136" s="103">
        <f>L137-L140</f>
        <v>25</v>
      </c>
      <c r="M136" s="103">
        <f>M137-M140</f>
        <v>24</v>
      </c>
      <c r="N136" s="109">
        <f>N137-N140</f>
        <v>22</v>
      </c>
      <c r="O136" s="101">
        <f>N136/J136*100</f>
        <v>33.84615384615385</v>
      </c>
      <c r="P136" s="101">
        <v>0</v>
      </c>
    </row>
    <row r="137" spans="1:16" ht="15">
      <c r="A137" s="369"/>
      <c r="B137" s="93"/>
      <c r="C137" s="95"/>
      <c r="D137" s="118" t="s">
        <v>139</v>
      </c>
      <c r="E137" s="119" t="s">
        <v>273</v>
      </c>
      <c r="F137" s="96">
        <v>123</v>
      </c>
      <c r="G137" s="109">
        <v>53</v>
      </c>
      <c r="H137" s="109">
        <v>69</v>
      </c>
      <c r="I137" s="102"/>
      <c r="J137" s="109">
        <v>68</v>
      </c>
      <c r="K137" s="103">
        <v>27</v>
      </c>
      <c r="L137" s="103">
        <v>27</v>
      </c>
      <c r="M137" s="103">
        <v>27</v>
      </c>
      <c r="N137" s="109">
        <v>27</v>
      </c>
      <c r="O137" s="101">
        <f>N137/J137*100</f>
        <v>39.705882352941174</v>
      </c>
      <c r="P137" s="101">
        <v>0</v>
      </c>
    </row>
    <row r="138" spans="1:16" ht="25.5">
      <c r="A138" s="369"/>
      <c r="B138" s="93"/>
      <c r="C138" s="120"/>
      <c r="D138" s="118" t="s">
        <v>274</v>
      </c>
      <c r="E138" s="115" t="s">
        <v>275</v>
      </c>
      <c r="F138" s="96">
        <v>124</v>
      </c>
      <c r="G138" s="109"/>
      <c r="H138" s="109"/>
      <c r="I138" s="102"/>
      <c r="J138" s="109"/>
      <c r="K138" s="103"/>
      <c r="L138" s="103"/>
      <c r="M138" s="103"/>
      <c r="N138" s="109"/>
      <c r="O138" s="101"/>
      <c r="P138" s="101"/>
    </row>
    <row r="139" spans="1:16" ht="25.5">
      <c r="A139" s="369"/>
      <c r="B139" s="93"/>
      <c r="C139" s="120"/>
      <c r="D139" s="118" t="s">
        <v>276</v>
      </c>
      <c r="E139" s="121" t="s">
        <v>277</v>
      </c>
      <c r="F139" s="96">
        <v>125</v>
      </c>
      <c r="G139" s="109"/>
      <c r="H139" s="109"/>
      <c r="I139" s="102"/>
      <c r="J139" s="109"/>
      <c r="K139" s="103"/>
      <c r="L139" s="103"/>
      <c r="M139" s="103"/>
      <c r="N139" s="109"/>
      <c r="O139" s="101"/>
      <c r="P139" s="101"/>
    </row>
    <row r="140" spans="1:16" ht="25.5">
      <c r="A140" s="369"/>
      <c r="B140" s="93"/>
      <c r="C140" s="120"/>
      <c r="D140" s="118" t="s">
        <v>141</v>
      </c>
      <c r="E140" s="119" t="s">
        <v>278</v>
      </c>
      <c r="F140" s="96">
        <v>126</v>
      </c>
      <c r="G140" s="300">
        <v>54</v>
      </c>
      <c r="H140" s="300">
        <v>4</v>
      </c>
      <c r="I140" s="106"/>
      <c r="J140" s="300">
        <v>3</v>
      </c>
      <c r="K140" s="106">
        <v>1</v>
      </c>
      <c r="L140" s="106">
        <v>2</v>
      </c>
      <c r="M140" s="106">
        <v>3</v>
      </c>
      <c r="N140" s="300">
        <v>5</v>
      </c>
      <c r="O140" s="101">
        <f>N140/J140*100</f>
        <v>166.66666666666669</v>
      </c>
      <c r="P140" s="101">
        <v>0</v>
      </c>
    </row>
    <row r="141" spans="1:16" ht="25.5">
      <c r="A141" s="369"/>
      <c r="B141" s="93"/>
      <c r="C141" s="93"/>
      <c r="D141" s="98" t="s">
        <v>279</v>
      </c>
      <c r="E141" s="98" t="s">
        <v>280</v>
      </c>
      <c r="F141" s="96">
        <v>127</v>
      </c>
      <c r="G141" s="109">
        <f>G142+G143+G144</f>
        <v>54</v>
      </c>
      <c r="H141" s="109">
        <f>H142+H143+H144</f>
        <v>4</v>
      </c>
      <c r="I141" s="102"/>
      <c r="J141" s="109">
        <v>3</v>
      </c>
      <c r="K141" s="103">
        <f>K142+K143+K144</f>
        <v>1</v>
      </c>
      <c r="L141" s="103">
        <f>L142+L143+L144</f>
        <v>2</v>
      </c>
      <c r="M141" s="103">
        <f>M142+M143+M144</f>
        <v>3</v>
      </c>
      <c r="N141" s="109">
        <f>N142+N143+N144</f>
        <v>5</v>
      </c>
      <c r="O141" s="101">
        <f>N141/J141*100</f>
        <v>166.66666666666669</v>
      </c>
      <c r="P141" s="101">
        <v>0</v>
      </c>
    </row>
    <row r="142" spans="1:16" ht="15">
      <c r="A142" s="369"/>
      <c r="B142" s="93"/>
      <c r="C142" s="93"/>
      <c r="D142" s="98"/>
      <c r="E142" s="98" t="s">
        <v>281</v>
      </c>
      <c r="F142" s="96">
        <v>128</v>
      </c>
      <c r="G142" s="109"/>
      <c r="H142" s="109"/>
      <c r="I142" s="102"/>
      <c r="J142" s="109"/>
      <c r="K142" s="103"/>
      <c r="L142" s="103"/>
      <c r="M142" s="103"/>
      <c r="N142" s="109"/>
      <c r="O142" s="101"/>
      <c r="P142" s="101"/>
    </row>
    <row r="143" spans="1:16" ht="25.5">
      <c r="A143" s="369"/>
      <c r="B143" s="93"/>
      <c r="C143" s="93"/>
      <c r="D143" s="98"/>
      <c r="E143" s="98" t="s">
        <v>282</v>
      </c>
      <c r="F143" s="96">
        <v>129</v>
      </c>
      <c r="G143" s="109"/>
      <c r="H143" s="109"/>
      <c r="I143" s="102"/>
      <c r="J143" s="109"/>
      <c r="K143" s="103"/>
      <c r="L143" s="103"/>
      <c r="M143" s="103"/>
      <c r="N143" s="109"/>
      <c r="O143" s="101"/>
      <c r="P143" s="101"/>
    </row>
    <row r="144" spans="1:16" ht="15">
      <c r="A144" s="369"/>
      <c r="B144" s="93"/>
      <c r="C144" s="93"/>
      <c r="D144" s="98"/>
      <c r="E144" s="122" t="s">
        <v>283</v>
      </c>
      <c r="F144" s="96">
        <v>130</v>
      </c>
      <c r="G144" s="109">
        <v>54</v>
      </c>
      <c r="H144" s="109">
        <v>4</v>
      </c>
      <c r="I144" s="102"/>
      <c r="J144" s="109">
        <v>3</v>
      </c>
      <c r="K144" s="103">
        <v>1</v>
      </c>
      <c r="L144" s="103">
        <v>2</v>
      </c>
      <c r="M144" s="103">
        <v>3</v>
      </c>
      <c r="N144" s="109">
        <v>5</v>
      </c>
      <c r="O144" s="101">
        <f>N144/J144*100</f>
        <v>166.66666666666669</v>
      </c>
      <c r="P144" s="101">
        <v>0</v>
      </c>
    </row>
    <row r="145" spans="1:16" ht="15" customHeight="1">
      <c r="A145" s="369"/>
      <c r="B145" s="93">
        <v>2</v>
      </c>
      <c r="C145" s="93"/>
      <c r="D145" s="378" t="s">
        <v>284</v>
      </c>
      <c r="E145" s="378"/>
      <c r="F145" s="96">
        <v>131</v>
      </c>
      <c r="G145" s="109">
        <v>0</v>
      </c>
      <c r="H145" s="109">
        <v>2</v>
      </c>
      <c r="I145" s="102"/>
      <c r="J145" s="109">
        <v>0</v>
      </c>
      <c r="K145" s="103"/>
      <c r="L145" s="103"/>
      <c r="M145" s="103"/>
      <c r="N145" s="109">
        <v>0</v>
      </c>
      <c r="O145" s="101" t="e">
        <f>N145/J145*100</f>
        <v>#DIV/0!</v>
      </c>
      <c r="P145" s="101">
        <v>0</v>
      </c>
    </row>
    <row r="146" spans="1:16" ht="15" customHeight="1">
      <c r="A146" s="369"/>
      <c r="B146" s="369"/>
      <c r="C146" s="93" t="s">
        <v>14</v>
      </c>
      <c r="D146" s="378" t="s">
        <v>285</v>
      </c>
      <c r="E146" s="378"/>
      <c r="F146" s="96">
        <v>132</v>
      </c>
      <c r="G146" s="109">
        <v>0</v>
      </c>
      <c r="H146" s="109">
        <v>2</v>
      </c>
      <c r="I146" s="102"/>
      <c r="J146" s="109">
        <v>0</v>
      </c>
      <c r="K146" s="103"/>
      <c r="L146" s="103"/>
      <c r="M146" s="103"/>
      <c r="N146" s="109">
        <v>0</v>
      </c>
      <c r="O146" s="101" t="e">
        <f>N146/J146*100</f>
        <v>#DIV/0!</v>
      </c>
      <c r="P146" s="101">
        <v>0</v>
      </c>
    </row>
    <row r="147" spans="1:16" ht="15">
      <c r="A147" s="369"/>
      <c r="B147" s="369"/>
      <c r="C147" s="93"/>
      <c r="D147" s="98" t="s">
        <v>123</v>
      </c>
      <c r="E147" s="98" t="s">
        <v>286</v>
      </c>
      <c r="F147" s="96">
        <v>133</v>
      </c>
      <c r="G147" s="109">
        <v>0</v>
      </c>
      <c r="H147" s="109">
        <v>2</v>
      </c>
      <c r="I147" s="102"/>
      <c r="J147" s="109">
        <v>0</v>
      </c>
      <c r="K147" s="103"/>
      <c r="L147" s="103"/>
      <c r="M147" s="103"/>
      <c r="N147" s="109">
        <v>0</v>
      </c>
      <c r="O147" s="101" t="e">
        <f>N147/J147*100</f>
        <v>#DIV/0!</v>
      </c>
      <c r="P147" s="101">
        <v>0</v>
      </c>
    </row>
    <row r="148" spans="1:16" ht="15">
      <c r="A148" s="369"/>
      <c r="B148" s="369"/>
      <c r="C148" s="93"/>
      <c r="D148" s="98" t="s">
        <v>125</v>
      </c>
      <c r="E148" s="98" t="s">
        <v>287</v>
      </c>
      <c r="F148" s="96">
        <v>134</v>
      </c>
      <c r="G148" s="109"/>
      <c r="H148" s="109"/>
      <c r="I148" s="102"/>
      <c r="J148" s="109"/>
      <c r="K148" s="103"/>
      <c r="L148" s="103"/>
      <c r="M148" s="103"/>
      <c r="N148" s="109"/>
      <c r="O148" s="101"/>
      <c r="P148" s="101"/>
    </row>
    <row r="149" spans="1:16" ht="24.75" customHeight="1">
      <c r="A149" s="369"/>
      <c r="B149" s="369"/>
      <c r="C149" s="93" t="s">
        <v>16</v>
      </c>
      <c r="D149" s="378" t="s">
        <v>288</v>
      </c>
      <c r="E149" s="378"/>
      <c r="F149" s="96">
        <v>135</v>
      </c>
      <c r="G149" s="109"/>
      <c r="H149" s="109"/>
      <c r="I149" s="102"/>
      <c r="J149" s="109"/>
      <c r="K149" s="103"/>
      <c r="L149" s="103"/>
      <c r="M149" s="103"/>
      <c r="N149" s="109"/>
      <c r="O149" s="101"/>
      <c r="P149" s="101"/>
    </row>
    <row r="150" spans="1:16" ht="15">
      <c r="A150" s="369"/>
      <c r="B150" s="369"/>
      <c r="C150" s="93"/>
      <c r="D150" s="98" t="s">
        <v>163</v>
      </c>
      <c r="E150" s="98" t="s">
        <v>286</v>
      </c>
      <c r="F150" s="96">
        <v>136</v>
      </c>
      <c r="G150" s="109"/>
      <c r="H150" s="109"/>
      <c r="I150" s="102"/>
      <c r="J150" s="109"/>
      <c r="K150" s="103"/>
      <c r="L150" s="103"/>
      <c r="M150" s="103"/>
      <c r="N150" s="109"/>
      <c r="O150" s="101"/>
      <c r="P150" s="101"/>
    </row>
    <row r="151" spans="1:16" ht="15">
      <c r="A151" s="369"/>
      <c r="B151" s="369"/>
      <c r="C151" s="93"/>
      <c r="D151" s="98" t="s">
        <v>165</v>
      </c>
      <c r="E151" s="98" t="s">
        <v>287</v>
      </c>
      <c r="F151" s="96">
        <v>137</v>
      </c>
      <c r="G151" s="109"/>
      <c r="H151" s="109"/>
      <c r="I151" s="102"/>
      <c r="J151" s="109"/>
      <c r="K151" s="103"/>
      <c r="L151" s="103"/>
      <c r="M151" s="103"/>
      <c r="N151" s="109"/>
      <c r="O151" s="101"/>
      <c r="P151" s="101"/>
    </row>
    <row r="152" spans="1:16" ht="15" customHeight="1">
      <c r="A152" s="369"/>
      <c r="B152" s="369"/>
      <c r="C152" s="93" t="s">
        <v>63</v>
      </c>
      <c r="D152" s="378" t="s">
        <v>289</v>
      </c>
      <c r="E152" s="378"/>
      <c r="F152" s="96">
        <v>138</v>
      </c>
      <c r="G152" s="109"/>
      <c r="H152" s="109"/>
      <c r="I152" s="102"/>
      <c r="J152" s="109"/>
      <c r="K152" s="103"/>
      <c r="L152" s="103"/>
      <c r="M152" s="103"/>
      <c r="N152" s="109"/>
      <c r="O152" s="101"/>
      <c r="P152" s="101"/>
    </row>
    <row r="153" spans="1:16" ht="15" customHeight="1">
      <c r="A153" s="369"/>
      <c r="B153" s="93">
        <v>3</v>
      </c>
      <c r="C153" s="93"/>
      <c r="D153" s="378" t="s">
        <v>45</v>
      </c>
      <c r="E153" s="378"/>
      <c r="F153" s="96">
        <v>139</v>
      </c>
      <c r="G153" s="109"/>
      <c r="H153" s="109"/>
      <c r="I153" s="102"/>
      <c r="J153" s="109"/>
      <c r="K153" s="103"/>
      <c r="L153" s="103"/>
      <c r="M153" s="103"/>
      <c r="N153" s="109"/>
      <c r="O153" s="101"/>
      <c r="P153" s="101"/>
    </row>
    <row r="154" spans="1:16" ht="15" customHeight="1">
      <c r="A154" s="93" t="s">
        <v>46</v>
      </c>
      <c r="B154" s="93"/>
      <c r="C154" s="93"/>
      <c r="D154" s="378" t="s">
        <v>290</v>
      </c>
      <c r="E154" s="378"/>
      <c r="F154" s="116">
        <v>140</v>
      </c>
      <c r="G154" s="109">
        <f>G14-G42</f>
        <v>584</v>
      </c>
      <c r="H154" s="109">
        <f>H14-H42</f>
        <v>230</v>
      </c>
      <c r="I154" s="102"/>
      <c r="J154" s="109">
        <f>J14-J42</f>
        <v>158</v>
      </c>
      <c r="K154" s="103">
        <f>K14-K42</f>
        <v>-411</v>
      </c>
      <c r="L154" s="103">
        <f>L14-L42</f>
        <v>-39</v>
      </c>
      <c r="M154" s="103">
        <f>M14-M42</f>
        <v>320</v>
      </c>
      <c r="N154" s="109">
        <f>N14-N42</f>
        <v>232</v>
      </c>
      <c r="O154" s="101">
        <f>N154/J154*100</f>
        <v>146.8354430379747</v>
      </c>
      <c r="P154" s="101">
        <f>J154/G154*100</f>
        <v>27.054794520547947</v>
      </c>
    </row>
    <row r="155" spans="1:16" ht="15">
      <c r="A155" s="123"/>
      <c r="B155" s="123"/>
      <c r="C155" s="123"/>
      <c r="D155" s="124"/>
      <c r="E155" s="124" t="s">
        <v>291</v>
      </c>
      <c r="F155" s="96">
        <v>141</v>
      </c>
      <c r="G155" s="309"/>
      <c r="H155" s="309"/>
      <c r="I155" s="125"/>
      <c r="J155" s="309"/>
      <c r="K155" s="126"/>
      <c r="L155" s="126"/>
      <c r="M155" s="126"/>
      <c r="N155" s="309"/>
      <c r="O155" s="101"/>
      <c r="P155" s="101"/>
    </row>
    <row r="156" spans="1:16" ht="15">
      <c r="A156" s="123"/>
      <c r="B156" s="123"/>
      <c r="C156" s="123"/>
      <c r="D156" s="124"/>
      <c r="E156" s="124" t="s">
        <v>292</v>
      </c>
      <c r="F156" s="96">
        <v>142</v>
      </c>
      <c r="G156" s="309"/>
      <c r="H156" s="309"/>
      <c r="I156" s="125"/>
      <c r="J156" s="309"/>
      <c r="K156" s="126"/>
      <c r="L156" s="126"/>
      <c r="M156" s="126"/>
      <c r="N156" s="309"/>
      <c r="O156" s="101"/>
      <c r="P156" s="101"/>
    </row>
    <row r="157" spans="1:16" ht="15" customHeight="1">
      <c r="A157" s="127" t="s">
        <v>48</v>
      </c>
      <c r="B157" s="128"/>
      <c r="C157" s="128"/>
      <c r="D157" s="386" t="s">
        <v>49</v>
      </c>
      <c r="E157" s="386"/>
      <c r="F157" s="96">
        <v>143</v>
      </c>
      <c r="G157" s="301">
        <v>82</v>
      </c>
      <c r="H157" s="301">
        <v>35</v>
      </c>
      <c r="I157" s="130"/>
      <c r="J157" s="301">
        <v>39</v>
      </c>
      <c r="K157" s="130">
        <v>0</v>
      </c>
      <c r="L157" s="130">
        <v>0</v>
      </c>
      <c r="M157" s="130">
        <v>51</v>
      </c>
      <c r="N157" s="301">
        <v>37</v>
      </c>
      <c r="O157" s="101">
        <f>N157/J157*100</f>
        <v>94.87179487179486</v>
      </c>
      <c r="P157" s="101">
        <f>J157/G157*100</f>
        <v>47.5609756097561</v>
      </c>
    </row>
    <row r="158" spans="1:16" ht="15" customHeight="1">
      <c r="A158" s="131" t="s">
        <v>50</v>
      </c>
      <c r="B158" s="132"/>
      <c r="C158" s="133"/>
      <c r="D158" s="387" t="s">
        <v>84</v>
      </c>
      <c r="E158" s="387"/>
      <c r="F158" s="96"/>
      <c r="G158" s="310"/>
      <c r="H158" s="310"/>
      <c r="I158" s="134"/>
      <c r="J158" s="310"/>
      <c r="K158" s="135"/>
      <c r="L158" s="135"/>
      <c r="M158" s="135"/>
      <c r="N158" s="310"/>
      <c r="O158" s="101"/>
      <c r="P158" s="101"/>
    </row>
    <row r="159" spans="1:16" ht="15" customHeight="1">
      <c r="A159" s="136"/>
      <c r="B159" s="132">
        <v>1</v>
      </c>
      <c r="C159" s="133"/>
      <c r="D159" s="378" t="s">
        <v>293</v>
      </c>
      <c r="E159" s="378"/>
      <c r="F159" s="96">
        <v>144</v>
      </c>
      <c r="G159" s="310">
        <f>G15</f>
        <v>12344</v>
      </c>
      <c r="H159" s="310">
        <f>H15</f>
        <v>14300</v>
      </c>
      <c r="I159" s="134"/>
      <c r="J159" s="310">
        <f>J15</f>
        <v>12247</v>
      </c>
      <c r="K159" s="135">
        <f>K15</f>
        <v>2619</v>
      </c>
      <c r="L159" s="135">
        <f>L15</f>
        <v>5834</v>
      </c>
      <c r="M159" s="135">
        <f>M15</f>
        <v>9226</v>
      </c>
      <c r="N159" s="310">
        <f>N15</f>
        <v>11767</v>
      </c>
      <c r="O159" s="101">
        <f>N159/J159*100</f>
        <v>96.08067281783293</v>
      </c>
      <c r="P159" s="101">
        <f>J159/G159*100</f>
        <v>99.21419313026571</v>
      </c>
    </row>
    <row r="160" spans="1:16" ht="15" customHeight="1">
      <c r="A160" s="136"/>
      <c r="B160" s="132"/>
      <c r="C160" s="133" t="s">
        <v>14</v>
      </c>
      <c r="D160" s="378" t="s">
        <v>294</v>
      </c>
      <c r="E160" s="378"/>
      <c r="F160" s="96">
        <v>145</v>
      </c>
      <c r="G160" s="310"/>
      <c r="H160" s="310"/>
      <c r="I160" s="134"/>
      <c r="J160" s="310"/>
      <c r="K160" s="135"/>
      <c r="L160" s="135"/>
      <c r="M160" s="135"/>
      <c r="N160" s="310"/>
      <c r="O160" s="101"/>
      <c r="P160" s="101"/>
    </row>
    <row r="161" spans="1:16" ht="23.25" customHeight="1">
      <c r="A161" s="136"/>
      <c r="B161" s="132"/>
      <c r="C161" s="133" t="s">
        <v>16</v>
      </c>
      <c r="D161" s="385" t="s">
        <v>295</v>
      </c>
      <c r="E161" s="385"/>
      <c r="F161" s="96">
        <v>146</v>
      </c>
      <c r="G161" s="310"/>
      <c r="H161" s="310"/>
      <c r="I161" s="134"/>
      <c r="J161" s="310"/>
      <c r="K161" s="135"/>
      <c r="L161" s="135"/>
      <c r="M161" s="135"/>
      <c r="N161" s="310"/>
      <c r="O161" s="101"/>
      <c r="P161" s="101"/>
    </row>
    <row r="162" spans="1:16" ht="15" customHeight="1">
      <c r="A162" s="136"/>
      <c r="B162" s="137">
        <v>2</v>
      </c>
      <c r="C162" s="133"/>
      <c r="D162" s="380" t="s">
        <v>296</v>
      </c>
      <c r="E162" s="380"/>
      <c r="F162" s="96">
        <v>147</v>
      </c>
      <c r="G162" s="310">
        <f>G101</f>
        <v>6111</v>
      </c>
      <c r="H162" s="310">
        <f>H101</f>
        <v>7625</v>
      </c>
      <c r="I162" s="134"/>
      <c r="J162" s="310">
        <f>J101</f>
        <v>6758</v>
      </c>
      <c r="K162" s="135">
        <f>K101</f>
        <v>1631</v>
      </c>
      <c r="L162" s="135">
        <f>L101</f>
        <v>3290</v>
      </c>
      <c r="M162" s="135">
        <f>M101</f>
        <v>5070</v>
      </c>
      <c r="N162" s="310">
        <f>N101</f>
        <v>6760</v>
      </c>
      <c r="O162" s="101">
        <f>N162/J162*100</f>
        <v>100.02959455460197</v>
      </c>
      <c r="P162" s="101">
        <f>J162/G162*100</f>
        <v>110.58746522664049</v>
      </c>
    </row>
    <row r="163" spans="1:16" ht="15">
      <c r="A163" s="136"/>
      <c r="B163" s="137"/>
      <c r="C163" s="133" t="s">
        <v>14</v>
      </c>
      <c r="D163" s="374"/>
      <c r="E163" s="374"/>
      <c r="F163" s="96">
        <v>148</v>
      </c>
      <c r="G163" s="310"/>
      <c r="H163" s="310"/>
      <c r="I163" s="134"/>
      <c r="J163" s="310"/>
      <c r="K163" s="135"/>
      <c r="L163" s="135"/>
      <c r="M163" s="135"/>
      <c r="N163" s="310"/>
      <c r="O163" s="101"/>
      <c r="P163" s="101"/>
    </row>
    <row r="164" spans="1:16" ht="15">
      <c r="A164" s="136"/>
      <c r="B164" s="137"/>
      <c r="C164" s="133" t="s">
        <v>16</v>
      </c>
      <c r="D164" s="374"/>
      <c r="E164" s="374"/>
      <c r="F164" s="96">
        <v>149</v>
      </c>
      <c r="G164" s="310"/>
      <c r="H164" s="310"/>
      <c r="I164" s="134"/>
      <c r="J164" s="310"/>
      <c r="K164" s="135"/>
      <c r="L164" s="135"/>
      <c r="M164" s="135"/>
      <c r="N164" s="310"/>
      <c r="O164" s="101"/>
      <c r="P164" s="101"/>
    </row>
    <row r="165" spans="1:16" ht="15">
      <c r="A165" s="136"/>
      <c r="B165" s="137"/>
      <c r="C165" s="133" t="s">
        <v>63</v>
      </c>
      <c r="D165" s="374"/>
      <c r="E165" s="374"/>
      <c r="F165" s="96">
        <v>150</v>
      </c>
      <c r="G165" s="310"/>
      <c r="H165" s="310"/>
      <c r="I165" s="134"/>
      <c r="J165" s="310"/>
      <c r="K165" s="135"/>
      <c r="L165" s="135"/>
      <c r="M165" s="135"/>
      <c r="N165" s="310"/>
      <c r="O165" s="101"/>
      <c r="P165" s="101"/>
    </row>
    <row r="166" spans="1:16" ht="15" customHeight="1">
      <c r="A166" s="136"/>
      <c r="B166" s="137">
        <v>3</v>
      </c>
      <c r="C166" s="133"/>
      <c r="D166" s="378" t="s">
        <v>297</v>
      </c>
      <c r="E166" s="378"/>
      <c r="F166" s="96">
        <v>151</v>
      </c>
      <c r="G166" s="310">
        <f>G102</f>
        <v>5398</v>
      </c>
      <c r="H166" s="310">
        <f>H102</f>
        <v>6572</v>
      </c>
      <c r="I166" s="134"/>
      <c r="J166" s="310">
        <f>J102</f>
        <v>6006</v>
      </c>
      <c r="K166" s="135">
        <f>K102</f>
        <v>1516</v>
      </c>
      <c r="L166" s="135">
        <f>L102</f>
        <v>3033</v>
      </c>
      <c r="M166" s="135">
        <f>M102</f>
        <v>4549</v>
      </c>
      <c r="N166" s="310">
        <f>N102</f>
        <v>6097</v>
      </c>
      <c r="O166" s="101">
        <f aca="true" t="shared" si="7" ref="O166:O172">N166/J166*100</f>
        <v>101.51515151515152</v>
      </c>
      <c r="P166" s="101">
        <f aca="true" t="shared" si="8" ref="P166:P172">J166/G166*100</f>
        <v>111.26343090033346</v>
      </c>
    </row>
    <row r="167" spans="1:16" ht="15" customHeight="1">
      <c r="A167" s="389"/>
      <c r="B167" s="138">
        <v>4</v>
      </c>
      <c r="C167" s="93"/>
      <c r="D167" s="378" t="s">
        <v>85</v>
      </c>
      <c r="E167" s="378"/>
      <c r="F167" s="96">
        <v>152</v>
      </c>
      <c r="G167" s="109">
        <v>110</v>
      </c>
      <c r="H167" s="109">
        <v>119</v>
      </c>
      <c r="I167" s="102"/>
      <c r="J167" s="109">
        <v>119</v>
      </c>
      <c r="K167" s="109">
        <v>106</v>
      </c>
      <c r="L167" s="109">
        <v>106</v>
      </c>
      <c r="M167" s="109">
        <v>106</v>
      </c>
      <c r="N167" s="109">
        <v>106</v>
      </c>
      <c r="O167" s="101">
        <f t="shared" si="7"/>
        <v>89.07563025210085</v>
      </c>
      <c r="P167" s="101">
        <f t="shared" si="8"/>
        <v>108.18181818181817</v>
      </c>
    </row>
    <row r="168" spans="1:16" ht="15" customHeight="1">
      <c r="A168" s="389"/>
      <c r="B168" s="138">
        <v>5</v>
      </c>
      <c r="C168" s="93"/>
      <c r="D168" s="378" t="s">
        <v>298</v>
      </c>
      <c r="E168" s="378"/>
      <c r="F168" s="96">
        <v>153</v>
      </c>
      <c r="G168" s="109">
        <v>109.24</v>
      </c>
      <c r="H168" s="109">
        <v>119</v>
      </c>
      <c r="I168" s="102"/>
      <c r="J168" s="321">
        <v>106</v>
      </c>
      <c r="K168" s="109">
        <v>106</v>
      </c>
      <c r="L168" s="109">
        <v>106</v>
      </c>
      <c r="M168" s="109">
        <v>106</v>
      </c>
      <c r="N168" s="109">
        <v>106</v>
      </c>
      <c r="O168" s="101">
        <f t="shared" si="7"/>
        <v>100</v>
      </c>
      <c r="P168" s="101">
        <f t="shared" si="8"/>
        <v>97.03405346027097</v>
      </c>
    </row>
    <row r="169" spans="1:16" ht="36.75" customHeight="1">
      <c r="A169" s="389"/>
      <c r="B169" s="138">
        <v>6</v>
      </c>
      <c r="C169" s="93" t="s">
        <v>14</v>
      </c>
      <c r="D169" s="378" t="s">
        <v>299</v>
      </c>
      <c r="E169" s="378"/>
      <c r="F169" s="116">
        <v>154</v>
      </c>
      <c r="G169" s="109">
        <f>(G162/G168)/12*1000</f>
        <v>4661.753936287075</v>
      </c>
      <c r="H169" s="109">
        <f>(H162/H168)/12*1000</f>
        <v>5339.635854341736</v>
      </c>
      <c r="I169" s="102"/>
      <c r="J169" s="109">
        <f>(J162/J168)/12*1000</f>
        <v>5312.893081761007</v>
      </c>
      <c r="K169" s="109">
        <f>(K162/K168)/3*1000</f>
        <v>5128.930817610063</v>
      </c>
      <c r="L169" s="109">
        <f>(L162/L168)/6*1000</f>
        <v>5172.955974842767</v>
      </c>
      <c r="M169" s="109">
        <f>(M162/M168)/9*1000</f>
        <v>5314.465408805031</v>
      </c>
      <c r="N169" s="109">
        <f>(N162/N168)/12*1000</f>
        <v>5314.465408805032</v>
      </c>
      <c r="O169" s="101">
        <f t="shared" si="7"/>
        <v>100.02959455460194</v>
      </c>
      <c r="P169" s="101">
        <f t="shared" si="8"/>
        <v>113.96768586186987</v>
      </c>
    </row>
    <row r="170" spans="1:16" ht="34.5" customHeight="1">
      <c r="A170" s="389"/>
      <c r="B170" s="138"/>
      <c r="C170" s="93" t="s">
        <v>300</v>
      </c>
      <c r="D170" s="385" t="s">
        <v>301</v>
      </c>
      <c r="E170" s="385"/>
      <c r="F170" s="116">
        <v>155</v>
      </c>
      <c r="G170" s="109">
        <f>G162/G168/12*1000</f>
        <v>4661.753936287075</v>
      </c>
      <c r="H170" s="109">
        <v>4814</v>
      </c>
      <c r="I170" s="102"/>
      <c r="J170" s="109">
        <v>5313</v>
      </c>
      <c r="K170" s="109">
        <f>(K162-160-21)/3/K168*1000</f>
        <v>4559.748427672956</v>
      </c>
      <c r="L170" s="109">
        <f>(L162-160-21)/6/L168*1000</f>
        <v>4888.364779874213</v>
      </c>
      <c r="M170" s="109">
        <f>(M162-160-21)/9/M168*1000</f>
        <v>5124.737945492661</v>
      </c>
      <c r="N170" s="109">
        <f>(N162-160)/12/N168*1000</f>
        <v>5188.67924528302</v>
      </c>
      <c r="O170" s="101">
        <f t="shared" si="7"/>
        <v>97.66006484628306</v>
      </c>
      <c r="P170" s="101">
        <f t="shared" si="8"/>
        <v>113.96997938144328</v>
      </c>
    </row>
    <row r="171" spans="1:16" ht="24.75" customHeight="1">
      <c r="A171" s="389"/>
      <c r="B171" s="138">
        <v>7</v>
      </c>
      <c r="C171" s="93" t="s">
        <v>14</v>
      </c>
      <c r="D171" s="378" t="s">
        <v>302</v>
      </c>
      <c r="E171" s="378"/>
      <c r="F171" s="96">
        <v>156</v>
      </c>
      <c r="G171" s="109">
        <f>G15/G168</f>
        <v>112.9989015012816</v>
      </c>
      <c r="H171" s="109">
        <f>H15/H168</f>
        <v>120.16806722689076</v>
      </c>
      <c r="I171" s="101"/>
      <c r="J171" s="109">
        <f>J15/J168</f>
        <v>115.5377358490566</v>
      </c>
      <c r="K171" s="103">
        <f>K15/K168/3*12</f>
        <v>98.83018867924528</v>
      </c>
      <c r="L171" s="103">
        <f>L15/L168/6*12</f>
        <v>110.0754716981132</v>
      </c>
      <c r="M171" s="103">
        <f>M15/M168/9*12</f>
        <v>116.0503144654088</v>
      </c>
      <c r="N171" s="109">
        <f>N15/N168</f>
        <v>111.00943396226415</v>
      </c>
      <c r="O171" s="101">
        <f t="shared" si="7"/>
        <v>96.08067281783295</v>
      </c>
      <c r="P171" s="101">
        <f t="shared" si="8"/>
        <v>102.24677790141723</v>
      </c>
    </row>
    <row r="172" spans="1:16" ht="36.75" customHeight="1">
      <c r="A172" s="389"/>
      <c r="B172" s="138"/>
      <c r="C172" s="93" t="s">
        <v>16</v>
      </c>
      <c r="D172" s="390" t="s">
        <v>303</v>
      </c>
      <c r="E172" s="390"/>
      <c r="F172" s="96">
        <v>157</v>
      </c>
      <c r="G172" s="109">
        <f>G15/G168</f>
        <v>112.9989015012816</v>
      </c>
      <c r="H172" s="109">
        <f>H15/H168</f>
        <v>120.16806722689076</v>
      </c>
      <c r="I172" s="101"/>
      <c r="J172" s="109">
        <f>J15/J168</f>
        <v>115.5377358490566</v>
      </c>
      <c r="K172" s="103">
        <f>K15/K168/3*12</f>
        <v>98.83018867924528</v>
      </c>
      <c r="L172" s="103">
        <f>L15/L168/6*12</f>
        <v>110.0754716981132</v>
      </c>
      <c r="M172" s="103">
        <f>M15/M168/9*12</f>
        <v>116.0503144654088</v>
      </c>
      <c r="N172" s="109">
        <f>N15/N168</f>
        <v>111.00943396226415</v>
      </c>
      <c r="O172" s="101">
        <f t="shared" si="7"/>
        <v>96.08067281783295</v>
      </c>
      <c r="P172" s="101">
        <f t="shared" si="8"/>
        <v>102.24677790141723</v>
      </c>
    </row>
    <row r="173" spans="1:16" ht="36.75" customHeight="1">
      <c r="A173" s="389"/>
      <c r="B173" s="138"/>
      <c r="C173" s="93" t="s">
        <v>63</v>
      </c>
      <c r="D173" s="378" t="s">
        <v>304</v>
      </c>
      <c r="E173" s="378"/>
      <c r="F173" s="96">
        <v>158</v>
      </c>
      <c r="G173" s="109"/>
      <c r="H173" s="109"/>
      <c r="I173" s="101"/>
      <c r="J173" s="109"/>
      <c r="K173" s="103"/>
      <c r="L173" s="103"/>
      <c r="M173" s="103"/>
      <c r="N173" s="109"/>
      <c r="O173" s="101"/>
      <c r="P173" s="101"/>
    </row>
    <row r="174" spans="1:16" ht="24.75" customHeight="1">
      <c r="A174" s="389"/>
      <c r="B174" s="138"/>
      <c r="C174" s="93" t="s">
        <v>187</v>
      </c>
      <c r="D174" s="378" t="s">
        <v>305</v>
      </c>
      <c r="E174" s="378"/>
      <c r="F174" s="96">
        <v>159</v>
      </c>
      <c r="G174" s="109"/>
      <c r="H174" s="109"/>
      <c r="I174" s="101"/>
      <c r="J174" s="109"/>
      <c r="K174" s="103"/>
      <c r="L174" s="103"/>
      <c r="M174" s="103"/>
      <c r="N174" s="109"/>
      <c r="O174" s="101"/>
      <c r="P174" s="101"/>
    </row>
    <row r="175" spans="1:16" ht="15">
      <c r="A175" s="389"/>
      <c r="B175" s="138"/>
      <c r="C175" s="93"/>
      <c r="D175" s="98"/>
      <c r="E175" s="98" t="s">
        <v>306</v>
      </c>
      <c r="F175" s="96">
        <v>160</v>
      </c>
      <c r="G175" s="109"/>
      <c r="H175" s="109"/>
      <c r="I175" s="101"/>
      <c r="J175" s="109"/>
      <c r="K175" s="103"/>
      <c r="L175" s="103"/>
      <c r="M175" s="103"/>
      <c r="N175" s="109"/>
      <c r="O175" s="101"/>
      <c r="P175" s="101"/>
    </row>
    <row r="176" spans="1:16" ht="15">
      <c r="A176" s="389"/>
      <c r="B176" s="138"/>
      <c r="C176" s="93"/>
      <c r="D176" s="98"/>
      <c r="E176" s="98" t="s">
        <v>307</v>
      </c>
      <c r="F176" s="96">
        <v>161</v>
      </c>
      <c r="G176" s="109"/>
      <c r="H176" s="109"/>
      <c r="I176" s="101"/>
      <c r="J176" s="109"/>
      <c r="K176" s="103"/>
      <c r="L176" s="103"/>
      <c r="M176" s="103"/>
      <c r="N176" s="109"/>
      <c r="O176" s="101"/>
      <c r="P176" s="101"/>
    </row>
    <row r="177" spans="1:16" ht="15">
      <c r="A177" s="389"/>
      <c r="B177" s="138"/>
      <c r="C177" s="93"/>
      <c r="D177" s="98"/>
      <c r="E177" s="98" t="s">
        <v>308</v>
      </c>
      <c r="F177" s="96">
        <v>162</v>
      </c>
      <c r="G177" s="109"/>
      <c r="H177" s="109"/>
      <c r="I177" s="101"/>
      <c r="J177" s="109"/>
      <c r="K177" s="103"/>
      <c r="L177" s="103"/>
      <c r="M177" s="103"/>
      <c r="N177" s="109"/>
      <c r="O177" s="101"/>
      <c r="P177" s="101"/>
    </row>
    <row r="178" spans="1:16" ht="25.5">
      <c r="A178" s="389"/>
      <c r="B178" s="138"/>
      <c r="C178" s="93"/>
      <c r="D178" s="98"/>
      <c r="E178" s="98" t="s">
        <v>309</v>
      </c>
      <c r="F178" s="96">
        <v>163</v>
      </c>
      <c r="G178" s="109"/>
      <c r="H178" s="109"/>
      <c r="I178" s="101"/>
      <c r="J178" s="109"/>
      <c r="K178" s="103"/>
      <c r="L178" s="103"/>
      <c r="M178" s="103"/>
      <c r="N178" s="109"/>
      <c r="O178" s="101"/>
      <c r="P178" s="101"/>
    </row>
    <row r="179" spans="1:16" ht="15" customHeight="1">
      <c r="A179" s="139"/>
      <c r="B179" s="140">
        <v>8</v>
      </c>
      <c r="C179" s="141"/>
      <c r="D179" s="386" t="s">
        <v>93</v>
      </c>
      <c r="E179" s="386"/>
      <c r="F179" s="96">
        <v>164</v>
      </c>
      <c r="G179" s="109">
        <v>0</v>
      </c>
      <c r="H179" s="109">
        <v>0</v>
      </c>
      <c r="I179" s="102"/>
      <c r="J179" s="109">
        <v>0</v>
      </c>
      <c r="K179" s="103">
        <v>0</v>
      </c>
      <c r="L179" s="103">
        <v>0</v>
      </c>
      <c r="M179" s="103">
        <v>0</v>
      </c>
      <c r="N179" s="109">
        <v>0</v>
      </c>
      <c r="O179" s="101">
        <v>0</v>
      </c>
      <c r="P179" s="101" t="e">
        <f>J179/G179*100</f>
        <v>#DIV/0!</v>
      </c>
    </row>
    <row r="180" spans="1:16" ht="15" customHeight="1">
      <c r="A180" s="142"/>
      <c r="B180" s="143">
        <v>9</v>
      </c>
      <c r="C180" s="95"/>
      <c r="D180" s="386" t="s">
        <v>310</v>
      </c>
      <c r="E180" s="386"/>
      <c r="F180" s="96">
        <v>165</v>
      </c>
      <c r="G180" s="109">
        <v>283</v>
      </c>
      <c r="H180" s="109">
        <f>H181+H182+H183+H184+H185</f>
        <v>260</v>
      </c>
      <c r="I180" s="102"/>
      <c r="J180" s="109">
        <v>223</v>
      </c>
      <c r="K180" s="103">
        <v>215</v>
      </c>
      <c r="L180" s="103">
        <v>215</v>
      </c>
      <c r="M180" s="103">
        <v>215</v>
      </c>
      <c r="N180" s="109">
        <v>215</v>
      </c>
      <c r="O180" s="101">
        <f>N180/J180*100</f>
        <v>96.41255605381166</v>
      </c>
      <c r="P180" s="101">
        <f>J180/G180*100</f>
        <v>78.79858657243817</v>
      </c>
    </row>
    <row r="181" spans="1:16" ht="25.5">
      <c r="A181" s="144"/>
      <c r="B181" s="143"/>
      <c r="C181" s="95"/>
      <c r="D181" s="129"/>
      <c r="E181" s="108" t="s">
        <v>311</v>
      </c>
      <c r="F181" s="96">
        <v>166</v>
      </c>
      <c r="G181" s="109"/>
      <c r="H181" s="109"/>
      <c r="I181" s="102"/>
      <c r="J181" s="109"/>
      <c r="K181" s="103"/>
      <c r="L181" s="103"/>
      <c r="M181" s="103"/>
      <c r="N181" s="109"/>
      <c r="O181" s="101"/>
      <c r="P181" s="101"/>
    </row>
    <row r="182" spans="1:16" ht="15">
      <c r="A182" s="142"/>
      <c r="B182" s="143"/>
      <c r="C182" s="95"/>
      <c r="D182" s="129"/>
      <c r="E182" s="108" t="s">
        <v>312</v>
      </c>
      <c r="F182" s="96">
        <v>167</v>
      </c>
      <c r="G182" s="109"/>
      <c r="H182" s="109"/>
      <c r="I182" s="102"/>
      <c r="J182" s="109"/>
      <c r="K182" s="103"/>
      <c r="L182" s="103"/>
      <c r="M182" s="103"/>
      <c r="N182" s="109"/>
      <c r="O182" s="101"/>
      <c r="P182" s="101"/>
    </row>
    <row r="183" spans="1:16" ht="15">
      <c r="A183" s="142"/>
      <c r="B183" s="143"/>
      <c r="C183" s="95"/>
      <c r="D183" s="129"/>
      <c r="E183" s="129" t="s">
        <v>313</v>
      </c>
      <c r="F183" s="96">
        <v>168</v>
      </c>
      <c r="G183" s="109"/>
      <c r="H183" s="109"/>
      <c r="I183" s="102"/>
      <c r="J183" s="109"/>
      <c r="K183" s="103"/>
      <c r="L183" s="103"/>
      <c r="M183" s="103"/>
      <c r="N183" s="109"/>
      <c r="O183" s="101"/>
      <c r="P183" s="101"/>
    </row>
    <row r="184" spans="1:16" ht="15">
      <c r="A184" s="142"/>
      <c r="B184" s="143"/>
      <c r="C184" s="95"/>
      <c r="D184" s="129"/>
      <c r="E184" s="129" t="s">
        <v>314</v>
      </c>
      <c r="F184" s="96">
        <v>169</v>
      </c>
      <c r="G184" s="109"/>
      <c r="H184" s="109"/>
      <c r="I184" s="102"/>
      <c r="J184" s="109"/>
      <c r="K184" s="103"/>
      <c r="L184" s="103"/>
      <c r="M184" s="103"/>
      <c r="N184" s="109"/>
      <c r="O184" s="101"/>
      <c r="P184" s="101"/>
    </row>
    <row r="185" spans="1:16" ht="15">
      <c r="A185" s="145"/>
      <c r="B185" s="143"/>
      <c r="C185" s="95"/>
      <c r="D185" s="129"/>
      <c r="E185" s="129" t="s">
        <v>315</v>
      </c>
      <c r="F185" s="96">
        <v>170</v>
      </c>
      <c r="G185" s="109">
        <v>283</v>
      </c>
      <c r="H185" s="109">
        <v>260</v>
      </c>
      <c r="I185" s="102"/>
      <c r="J185" s="109">
        <v>223</v>
      </c>
      <c r="K185" s="109">
        <v>215</v>
      </c>
      <c r="L185" s="109">
        <v>215</v>
      </c>
      <c r="M185" s="109">
        <v>215</v>
      </c>
      <c r="N185" s="109">
        <v>215</v>
      </c>
      <c r="O185" s="101">
        <f>N185/J185*100</f>
        <v>96.41255605381166</v>
      </c>
      <c r="P185" s="101">
        <f>J185/G185*100</f>
        <v>78.79858657243817</v>
      </c>
    </row>
    <row r="186" spans="1:16" ht="24.75" customHeight="1">
      <c r="A186" s="95"/>
      <c r="B186" s="95">
        <v>10</v>
      </c>
      <c r="C186" s="95"/>
      <c r="D186" s="388" t="s">
        <v>316</v>
      </c>
      <c r="E186" s="388"/>
      <c r="F186" s="146">
        <v>171</v>
      </c>
      <c r="G186" s="311"/>
      <c r="H186" s="311"/>
      <c r="I186" s="147"/>
      <c r="J186" s="311"/>
      <c r="K186" s="148"/>
      <c r="L186" s="148"/>
      <c r="M186" s="148"/>
      <c r="N186" s="311"/>
      <c r="O186" s="101"/>
      <c r="P186" s="101"/>
    </row>
    <row r="187" spans="1:16" ht="12.75">
      <c r="A187" s="120"/>
      <c r="B187" s="120"/>
      <c r="C187" s="120"/>
      <c r="D187" s="149"/>
      <c r="E187" s="149"/>
      <c r="F187" s="66"/>
      <c r="G187" s="66"/>
      <c r="H187" s="67"/>
      <c r="I187" s="67"/>
      <c r="J187" s="312"/>
      <c r="K187" s="72"/>
      <c r="L187" s="72"/>
      <c r="M187" s="72"/>
      <c r="N187" s="312"/>
      <c r="O187" s="67"/>
      <c r="P187" s="67"/>
    </row>
    <row r="188" spans="1:16" ht="12.75">
      <c r="A188" s="120"/>
      <c r="B188" s="120"/>
      <c r="C188" s="120"/>
      <c r="D188" s="149"/>
      <c r="E188" s="149"/>
      <c r="F188" s="66"/>
      <c r="G188" s="66"/>
      <c r="H188" s="67"/>
      <c r="I188" s="67"/>
      <c r="J188" s="312"/>
      <c r="K188" s="72"/>
      <c r="L188" s="72"/>
      <c r="M188" s="72"/>
      <c r="N188" s="312"/>
      <c r="O188" s="67"/>
      <c r="P188" s="67"/>
    </row>
    <row r="189" spans="1:16" ht="12.75" customHeight="1">
      <c r="A189" s="120"/>
      <c r="B189" s="120"/>
      <c r="C189" s="120"/>
      <c r="D189" s="120"/>
      <c r="E189" s="361" t="s">
        <v>317</v>
      </c>
      <c r="F189" s="361"/>
      <c r="G189" s="63"/>
      <c r="H189" s="64"/>
      <c r="I189" s="64"/>
      <c r="J189" s="393" t="s">
        <v>95</v>
      </c>
      <c r="K189" s="393"/>
      <c r="L189" s="393"/>
      <c r="M189" s="393"/>
      <c r="N189" s="393"/>
      <c r="O189" s="393"/>
      <c r="P189" s="393"/>
    </row>
    <row r="190" spans="1:16" ht="12.75">
      <c r="A190" s="120"/>
      <c r="B190" s="120"/>
      <c r="C190" s="120"/>
      <c r="D190" s="120"/>
      <c r="E190" s="150" t="s">
        <v>96</v>
      </c>
      <c r="F190" s="66"/>
      <c r="G190" s="66"/>
      <c r="H190" s="67"/>
      <c r="I190" s="67"/>
      <c r="J190" s="394" t="s">
        <v>97</v>
      </c>
      <c r="K190" s="394"/>
      <c r="L190" s="394"/>
      <c r="M190" s="394"/>
      <c r="N190" s="394"/>
      <c r="O190" s="394"/>
      <c r="P190" s="394"/>
    </row>
    <row r="191" spans="1:16" ht="12.75">
      <c r="A191" s="120"/>
      <c r="B191" s="120"/>
      <c r="C191" s="120"/>
      <c r="D191" s="120"/>
      <c r="E191" s="65"/>
      <c r="F191" s="66"/>
      <c r="G191" s="66"/>
      <c r="H191" s="67"/>
      <c r="I191" s="67"/>
      <c r="J191" s="394"/>
      <c r="K191" s="394"/>
      <c r="L191" s="394"/>
      <c r="M191" s="394"/>
      <c r="N191" s="394"/>
      <c r="O191" s="394"/>
      <c r="P191" s="394"/>
    </row>
    <row r="192" spans="1:16" ht="12.75">
      <c r="A192" s="391"/>
      <c r="B192" s="391"/>
      <c r="C192" s="392"/>
      <c r="D192" s="392"/>
      <c r="E192" s="392"/>
      <c r="F192" s="392"/>
      <c r="G192" s="392"/>
      <c r="H192" s="392"/>
      <c r="I192" s="392"/>
      <c r="J192" s="392"/>
      <c r="K192" s="392"/>
      <c r="L192" s="69"/>
      <c r="M192" s="69"/>
      <c r="N192" s="319"/>
      <c r="O192" s="68"/>
      <c r="P192" s="60"/>
    </row>
    <row r="193" spans="1:16" ht="12.75">
      <c r="A193" s="120"/>
      <c r="B193" s="120"/>
      <c r="C193" s="120"/>
      <c r="D193" s="120"/>
      <c r="E193" s="70" t="s">
        <v>318</v>
      </c>
      <c r="F193" s="70"/>
      <c r="G193" s="66"/>
      <c r="H193" s="67"/>
      <c r="I193" s="67"/>
      <c r="J193" s="312"/>
      <c r="K193" s="72"/>
      <c r="L193" s="72"/>
      <c r="M193" s="72"/>
      <c r="N193" s="312"/>
      <c r="O193" s="67"/>
      <c r="P193" s="67"/>
    </row>
    <row r="194" spans="1:16" ht="13.5" customHeight="1">
      <c r="A194" s="120"/>
      <c r="B194" s="120"/>
      <c r="C194" s="120"/>
      <c r="D194" s="120"/>
      <c r="E194" s="367" t="s">
        <v>100</v>
      </c>
      <c r="F194" s="367"/>
      <c r="G194" s="66"/>
      <c r="H194" s="67"/>
      <c r="I194" s="67"/>
      <c r="J194" s="312"/>
      <c r="K194" s="72"/>
      <c r="L194" s="71" t="s">
        <v>99</v>
      </c>
      <c r="M194" s="72"/>
      <c r="N194" s="312"/>
      <c r="O194" s="67"/>
      <c r="P194" s="67"/>
    </row>
    <row r="195" spans="1:16" ht="12.75">
      <c r="A195" s="120"/>
      <c r="B195" s="120"/>
      <c r="C195" s="120"/>
      <c r="D195" s="120"/>
      <c r="E195" s="65"/>
      <c r="F195" s="66"/>
      <c r="G195" s="66"/>
      <c r="H195" s="67"/>
      <c r="I195" s="67"/>
      <c r="J195" s="312"/>
      <c r="K195" s="72"/>
      <c r="L195" s="72" t="s">
        <v>101</v>
      </c>
      <c r="M195" s="72"/>
      <c r="N195" s="312"/>
      <c r="O195" s="67"/>
      <c r="P195" s="67"/>
    </row>
    <row r="196" spans="1:16" ht="12.75">
      <c r="A196" s="120"/>
      <c r="B196" s="120"/>
      <c r="C196" s="120"/>
      <c r="D196" s="120"/>
      <c r="E196" s="65"/>
      <c r="F196" s="66"/>
      <c r="G196" s="66"/>
      <c r="H196" s="67"/>
      <c r="I196" s="67"/>
      <c r="J196" s="312"/>
      <c r="K196" s="72"/>
      <c r="L196" s="72"/>
      <c r="M196" s="72"/>
      <c r="N196" s="312"/>
      <c r="O196" s="67"/>
      <c r="P196" s="67"/>
    </row>
    <row r="197" spans="1:16" ht="12.75">
      <c r="A197" s="120"/>
      <c r="B197" s="120"/>
      <c r="C197" s="120"/>
      <c r="D197" s="120"/>
      <c r="E197" s="65"/>
      <c r="F197" s="66"/>
      <c r="G197" s="66"/>
      <c r="H197" s="67"/>
      <c r="I197" s="67"/>
      <c r="J197" s="312"/>
      <c r="K197" s="72"/>
      <c r="L197" s="72"/>
      <c r="M197" s="72"/>
      <c r="N197" s="312"/>
      <c r="O197" s="67"/>
      <c r="P197" s="67"/>
    </row>
  </sheetData>
  <sheetProtection selectLockedCells="1" selectUnlockedCells="1"/>
  <mergeCells count="138">
    <mergeCell ref="A192:B192"/>
    <mergeCell ref="C192:K192"/>
    <mergeCell ref="E194:F194"/>
    <mergeCell ref="J189:P189"/>
    <mergeCell ref="J190:P190"/>
    <mergeCell ref="J191:P191"/>
    <mergeCell ref="D186:E186"/>
    <mergeCell ref="E189:F189"/>
    <mergeCell ref="A167:A178"/>
    <mergeCell ref="D167:E167"/>
    <mergeCell ref="D168:E168"/>
    <mergeCell ref="D169:E169"/>
    <mergeCell ref="D170:E170"/>
    <mergeCell ref="D171:E171"/>
    <mergeCell ref="D172:E172"/>
    <mergeCell ref="D173:E173"/>
    <mergeCell ref="D163:E163"/>
    <mergeCell ref="D164:E164"/>
    <mergeCell ref="D165:E165"/>
    <mergeCell ref="D166:E166"/>
    <mergeCell ref="D179:E179"/>
    <mergeCell ref="D180:E180"/>
    <mergeCell ref="D174:E174"/>
    <mergeCell ref="D159:E159"/>
    <mergeCell ref="D160:E160"/>
    <mergeCell ref="D161:E161"/>
    <mergeCell ref="D162:E162"/>
    <mergeCell ref="D153:E153"/>
    <mergeCell ref="D154:E154"/>
    <mergeCell ref="D157:E157"/>
    <mergeCell ref="D158:E158"/>
    <mergeCell ref="B146:B152"/>
    <mergeCell ref="D146:E146"/>
    <mergeCell ref="D149:E149"/>
    <mergeCell ref="D152:E152"/>
    <mergeCell ref="D134:E134"/>
    <mergeCell ref="D135:E135"/>
    <mergeCell ref="D136:E136"/>
    <mergeCell ref="D145:E145"/>
    <mergeCell ref="D130:E130"/>
    <mergeCell ref="D131:E131"/>
    <mergeCell ref="D132:E132"/>
    <mergeCell ref="D133:E133"/>
    <mergeCell ref="D126:E126"/>
    <mergeCell ref="D127:E127"/>
    <mergeCell ref="C128:E128"/>
    <mergeCell ref="D129:E129"/>
    <mergeCell ref="D116:E116"/>
    <mergeCell ref="D117:E117"/>
    <mergeCell ref="D118:E118"/>
    <mergeCell ref="C119:C125"/>
    <mergeCell ref="D119:E119"/>
    <mergeCell ref="D122:E122"/>
    <mergeCell ref="D125:E125"/>
    <mergeCell ref="D112:E112"/>
    <mergeCell ref="D113:E113"/>
    <mergeCell ref="D114:E114"/>
    <mergeCell ref="D115:E115"/>
    <mergeCell ref="D106:E106"/>
    <mergeCell ref="D107:E107"/>
    <mergeCell ref="D110:E110"/>
    <mergeCell ref="D111:E111"/>
    <mergeCell ref="D101:E101"/>
    <mergeCell ref="D102:E102"/>
    <mergeCell ref="C103:C105"/>
    <mergeCell ref="D103:E103"/>
    <mergeCell ref="D104:E104"/>
    <mergeCell ref="D105:E105"/>
    <mergeCell ref="D97:E97"/>
    <mergeCell ref="D98:E98"/>
    <mergeCell ref="D99:E99"/>
    <mergeCell ref="C100:E100"/>
    <mergeCell ref="C93:E93"/>
    <mergeCell ref="D94:E94"/>
    <mergeCell ref="D95:E95"/>
    <mergeCell ref="D96:E96"/>
    <mergeCell ref="D81:E81"/>
    <mergeCell ref="D82:E82"/>
    <mergeCell ref="D83:E83"/>
    <mergeCell ref="D92:E92"/>
    <mergeCell ref="D77:E77"/>
    <mergeCell ref="D78:E78"/>
    <mergeCell ref="D79:E79"/>
    <mergeCell ref="D80:E80"/>
    <mergeCell ref="D71:E71"/>
    <mergeCell ref="D76:E76"/>
    <mergeCell ref="D56:E56"/>
    <mergeCell ref="D59:E59"/>
    <mergeCell ref="D60:E60"/>
    <mergeCell ref="D61:E61"/>
    <mergeCell ref="D54:E54"/>
    <mergeCell ref="D55:E55"/>
    <mergeCell ref="D41:E41"/>
    <mergeCell ref="B42:E42"/>
    <mergeCell ref="D62:E62"/>
    <mergeCell ref="D64:E64"/>
    <mergeCell ref="A43:A153"/>
    <mergeCell ref="C43:E43"/>
    <mergeCell ref="B44:B136"/>
    <mergeCell ref="C44:E44"/>
    <mergeCell ref="D45:E45"/>
    <mergeCell ref="D46:E46"/>
    <mergeCell ref="D47:E47"/>
    <mergeCell ref="D51:E51"/>
    <mergeCell ref="D52:E52"/>
    <mergeCell ref="D53:E53"/>
    <mergeCell ref="B36:B40"/>
    <mergeCell ref="D36:E36"/>
    <mergeCell ref="D37:E37"/>
    <mergeCell ref="D38:E38"/>
    <mergeCell ref="D39:E39"/>
    <mergeCell ref="D40:E40"/>
    <mergeCell ref="D22:E22"/>
    <mergeCell ref="C23:C24"/>
    <mergeCell ref="D25:E25"/>
    <mergeCell ref="D26:E26"/>
    <mergeCell ref="D27:E27"/>
    <mergeCell ref="D35:E35"/>
    <mergeCell ref="K10:N10"/>
    <mergeCell ref="H11:I11"/>
    <mergeCell ref="J11:J12"/>
    <mergeCell ref="K11:N11"/>
    <mergeCell ref="D14:E14"/>
    <mergeCell ref="A15:A41"/>
    <mergeCell ref="D15:E15"/>
    <mergeCell ref="B16:B26"/>
    <mergeCell ref="D16:E16"/>
    <mergeCell ref="D21:E21"/>
    <mergeCell ref="O11:O12"/>
    <mergeCell ref="P11:P12"/>
    <mergeCell ref="B13:C13"/>
    <mergeCell ref="D13:E13"/>
    <mergeCell ref="A7:P7"/>
    <mergeCell ref="A10:C12"/>
    <mergeCell ref="D10:E12"/>
    <mergeCell ref="F10:F12"/>
    <mergeCell ref="G10:G12"/>
    <mergeCell ref="H10:J10"/>
  </mergeCells>
  <printOptions/>
  <pageMargins left="0.7875" right="0.7875" top="1.025" bottom="1.025" header="0.7875" footer="0.7875"/>
  <pageSetup horizontalDpi="600" verticalDpi="600" orientation="landscape" paperSize="9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2" sqref="A22"/>
    </sheetView>
  </sheetViews>
  <sheetFormatPr defaultColWidth="11.57421875" defaultRowHeight="12.75"/>
  <cols>
    <col min="1" max="1" width="11.57421875" style="0" customWidth="1"/>
    <col min="2" max="2" width="43.8515625" style="0" customWidth="1"/>
    <col min="3" max="6" width="11.57421875" style="0" customWidth="1"/>
    <col min="7" max="7" width="19.7109375" style="0" customWidth="1"/>
  </cols>
  <sheetData>
    <row r="1" spans="1:7" ht="12.75">
      <c r="A1" s="323"/>
      <c r="G1" s="151" t="s">
        <v>319</v>
      </c>
    </row>
    <row r="2" spans="2:8" ht="15.75">
      <c r="B2" s="396" t="s">
        <v>320</v>
      </c>
      <c r="C2" s="396"/>
      <c r="D2" s="396"/>
      <c r="E2" s="396"/>
      <c r="F2" s="396"/>
      <c r="G2" s="396"/>
      <c r="H2" s="396"/>
    </row>
    <row r="4" ht="12.75">
      <c r="H4" s="152" t="s">
        <v>321</v>
      </c>
    </row>
    <row r="5" spans="1:8" ht="12.75" customHeight="1">
      <c r="A5" s="153" t="s">
        <v>322</v>
      </c>
      <c r="B5" s="397" t="s">
        <v>323</v>
      </c>
      <c r="C5" s="398" t="s">
        <v>401</v>
      </c>
      <c r="D5" s="398"/>
      <c r="E5" s="399" t="s">
        <v>324</v>
      </c>
      <c r="F5" s="398" t="s">
        <v>420</v>
      </c>
      <c r="G5" s="398"/>
      <c r="H5" s="399" t="s">
        <v>325</v>
      </c>
    </row>
    <row r="6" spans="1:8" ht="12.75">
      <c r="A6" s="153" t="s">
        <v>326</v>
      </c>
      <c r="B6" s="397"/>
      <c r="C6" s="154" t="s">
        <v>327</v>
      </c>
      <c r="D6" s="154" t="s">
        <v>328</v>
      </c>
      <c r="E6" s="399"/>
      <c r="F6" s="154" t="s">
        <v>327</v>
      </c>
      <c r="G6" s="154" t="s">
        <v>328</v>
      </c>
      <c r="H6" s="399"/>
    </row>
    <row r="7" spans="1:8" ht="12.75">
      <c r="A7" s="155">
        <v>0</v>
      </c>
      <c r="B7" s="155">
        <v>1</v>
      </c>
      <c r="C7" s="155">
        <v>2</v>
      </c>
      <c r="D7" s="155">
        <v>3</v>
      </c>
      <c r="E7" s="155">
        <v>4</v>
      </c>
      <c r="F7" s="155">
        <v>5</v>
      </c>
      <c r="G7" s="155">
        <v>6</v>
      </c>
      <c r="H7" s="155">
        <v>7</v>
      </c>
    </row>
    <row r="8" spans="1:8" ht="15.75">
      <c r="A8" s="154" t="s">
        <v>11</v>
      </c>
      <c r="B8" s="156" t="s">
        <v>329</v>
      </c>
      <c r="C8" s="157">
        <f>C9+C10+C11</f>
        <v>13184</v>
      </c>
      <c r="D8" s="157">
        <f>D9+D10+D11</f>
        <v>12386</v>
      </c>
      <c r="E8" s="158">
        <f>D8/C8*100</f>
        <v>93.94720873786407</v>
      </c>
      <c r="F8" s="157">
        <v>14318</v>
      </c>
      <c r="G8" s="157">
        <v>12301</v>
      </c>
      <c r="H8" s="158">
        <f>G8/F8*100</f>
        <v>85.9128369884062</v>
      </c>
    </row>
    <row r="9" spans="1:8" ht="15.75">
      <c r="A9" s="154">
        <v>1</v>
      </c>
      <c r="B9" s="159" t="s">
        <v>330</v>
      </c>
      <c r="C9" s="157">
        <v>13183</v>
      </c>
      <c r="D9" s="157">
        <v>12344</v>
      </c>
      <c r="E9" s="158">
        <f>D9/C9*100</f>
        <v>93.63574300235152</v>
      </c>
      <c r="F9" s="157">
        <v>14300</v>
      </c>
      <c r="G9" s="157">
        <v>12247</v>
      </c>
      <c r="H9" s="158">
        <f>G9/F9*100</f>
        <v>85.64335664335664</v>
      </c>
    </row>
    <row r="10" spans="1:8" ht="15">
      <c r="A10" s="160" t="s">
        <v>331</v>
      </c>
      <c r="B10" s="161" t="s">
        <v>18</v>
      </c>
      <c r="C10" s="157">
        <v>1</v>
      </c>
      <c r="D10" s="163">
        <v>42</v>
      </c>
      <c r="E10" s="158">
        <f>D10/C10*100</f>
        <v>4200</v>
      </c>
      <c r="F10" s="157">
        <v>18</v>
      </c>
      <c r="G10" s="163">
        <v>54</v>
      </c>
      <c r="H10" s="158">
        <f>G10/F10*100</f>
        <v>300</v>
      </c>
    </row>
    <row r="11" spans="1:9" ht="15">
      <c r="A11" s="154" t="s">
        <v>332</v>
      </c>
      <c r="B11" s="164" t="s">
        <v>19</v>
      </c>
      <c r="C11" s="162">
        <v>0</v>
      </c>
      <c r="D11" s="163">
        <v>0</v>
      </c>
      <c r="E11" s="158">
        <v>0</v>
      </c>
      <c r="F11" s="157">
        <f>F12+F13+F14</f>
        <v>0</v>
      </c>
      <c r="G11" s="163">
        <v>0</v>
      </c>
      <c r="H11" s="158">
        <v>0</v>
      </c>
      <c r="I11" t="s">
        <v>333</v>
      </c>
    </row>
    <row r="16" spans="2:7" ht="12.75" customHeight="1">
      <c r="B16" s="366" t="s">
        <v>334</v>
      </c>
      <c r="C16" s="366"/>
      <c r="D16" s="165"/>
      <c r="E16" s="165"/>
      <c r="F16" s="366" t="s">
        <v>95</v>
      </c>
      <c r="G16" s="366"/>
    </row>
    <row r="17" spans="2:7" ht="12.75" customHeight="1">
      <c r="B17" s="395" t="s">
        <v>96</v>
      </c>
      <c r="C17" s="395"/>
      <c r="D17" s="165"/>
      <c r="E17" s="165"/>
      <c r="F17" s="395" t="s">
        <v>97</v>
      </c>
      <c r="G17" s="395"/>
    </row>
    <row r="18" spans="2:7" ht="12.75">
      <c r="B18" s="166"/>
      <c r="C18" s="167"/>
      <c r="D18" s="165"/>
      <c r="E18" s="165"/>
      <c r="F18" s="402"/>
      <c r="G18" s="402"/>
    </row>
    <row r="19" spans="2:7" ht="12.75">
      <c r="B19" s="366"/>
      <c r="C19" s="366"/>
      <c r="D19" s="165"/>
      <c r="E19" s="165"/>
      <c r="F19" s="400"/>
      <c r="G19" s="400"/>
    </row>
    <row r="20" spans="2:7" ht="12.75">
      <c r="B20" s="395"/>
      <c r="C20" s="395"/>
      <c r="D20" s="165"/>
      <c r="E20" s="165"/>
      <c r="F20" s="401"/>
      <c r="G20" s="401"/>
    </row>
    <row r="21" spans="2:7" ht="12.75" customHeight="1">
      <c r="B21" s="70" t="s">
        <v>335</v>
      </c>
      <c r="C21" s="70"/>
      <c r="D21" s="165"/>
      <c r="E21" s="165"/>
      <c r="F21" s="400" t="s">
        <v>99</v>
      </c>
      <c r="G21" s="400"/>
    </row>
    <row r="22" spans="2:7" ht="12.75" customHeight="1">
      <c r="B22" s="395" t="s">
        <v>336</v>
      </c>
      <c r="C22" s="395"/>
      <c r="D22" s="165"/>
      <c r="E22" s="165"/>
      <c r="F22" s="401" t="s">
        <v>101</v>
      </c>
      <c r="G22" s="401"/>
    </row>
  </sheetData>
  <sheetProtection selectLockedCells="1" selectUnlockedCells="1"/>
  <mergeCells count="18">
    <mergeCell ref="F21:G21"/>
    <mergeCell ref="B22:C22"/>
    <mergeCell ref="F22:G22"/>
    <mergeCell ref="F18:G18"/>
    <mergeCell ref="B19:C19"/>
    <mergeCell ref="F19:G19"/>
    <mergeCell ref="B20:C20"/>
    <mergeCell ref="F20:G20"/>
    <mergeCell ref="B16:C16"/>
    <mergeCell ref="F16:G16"/>
    <mergeCell ref="B17:C17"/>
    <mergeCell ref="F17:G17"/>
    <mergeCell ref="B2:H2"/>
    <mergeCell ref="B5:B6"/>
    <mergeCell ref="C5:D5"/>
    <mergeCell ref="E5:E6"/>
    <mergeCell ref="F5:G5"/>
    <mergeCell ref="H5:H6"/>
  </mergeCells>
  <printOptions/>
  <pageMargins left="0.7875" right="0.7875" top="1.025" bottom="1.025" header="0.7875" footer="0.7875"/>
  <pageSetup horizontalDpi="600" verticalDpi="600" orientation="landscape" paperSize="9" scale="7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2">
      <selection activeCell="G57" sqref="G57"/>
    </sheetView>
  </sheetViews>
  <sheetFormatPr defaultColWidth="11.57421875" defaultRowHeight="12.75"/>
  <cols>
    <col min="1" max="1" width="5.140625" style="0" customWidth="1"/>
    <col min="2" max="2" width="5.00390625" style="0" customWidth="1"/>
    <col min="3" max="3" width="45.8515625" style="0" customWidth="1"/>
    <col min="4" max="4" width="11.57421875" style="0" customWidth="1"/>
    <col min="5" max="5" width="10.57421875" style="0" customWidth="1"/>
    <col min="6" max="6" width="11.57421875" style="0" customWidth="1"/>
    <col min="7" max="7" width="13.140625" style="0" customWidth="1"/>
    <col min="8" max="8" width="10.57421875" style="0" customWidth="1"/>
    <col min="9" max="9" width="9.421875" style="0" customWidth="1"/>
  </cols>
  <sheetData>
    <row r="1" spans="1:9" ht="15">
      <c r="A1" s="171"/>
      <c r="B1" s="171"/>
      <c r="C1" s="172"/>
      <c r="D1" s="171"/>
      <c r="E1" s="171"/>
      <c r="F1" s="171"/>
      <c r="G1" s="173"/>
      <c r="H1" s="174" t="s">
        <v>337</v>
      </c>
      <c r="I1" s="171"/>
    </row>
    <row r="2" spans="1:9" ht="15">
      <c r="A2" s="403" t="s">
        <v>338</v>
      </c>
      <c r="B2" s="403"/>
      <c r="C2" s="403"/>
      <c r="D2" s="403"/>
      <c r="E2" s="403"/>
      <c r="F2" s="403"/>
      <c r="G2" s="403"/>
      <c r="H2" s="403"/>
      <c r="I2" s="171"/>
    </row>
    <row r="3" spans="1:9" ht="15">
      <c r="A3" s="171"/>
      <c r="B3" s="171"/>
      <c r="C3" s="172"/>
      <c r="D3" s="171"/>
      <c r="E3" s="171"/>
      <c r="F3" s="171"/>
      <c r="G3" s="173"/>
      <c r="H3" s="171"/>
      <c r="I3" s="175" t="s">
        <v>3</v>
      </c>
    </row>
    <row r="4" spans="1:9" ht="14.25" customHeight="1">
      <c r="A4" s="404"/>
      <c r="B4" s="404"/>
      <c r="C4" s="405" t="s">
        <v>4</v>
      </c>
      <c r="D4" s="405" t="s">
        <v>339</v>
      </c>
      <c r="E4" s="405" t="s">
        <v>417</v>
      </c>
      <c r="F4" s="405"/>
      <c r="G4" s="404" t="s">
        <v>340</v>
      </c>
      <c r="H4" s="404"/>
      <c r="I4" s="404"/>
    </row>
    <row r="5" spans="1:9" ht="30">
      <c r="A5" s="404"/>
      <c r="B5" s="404"/>
      <c r="C5" s="405"/>
      <c r="D5" s="405"/>
      <c r="E5" s="177" t="s">
        <v>327</v>
      </c>
      <c r="F5" s="177" t="s">
        <v>341</v>
      </c>
      <c r="G5" s="178" t="s">
        <v>418</v>
      </c>
      <c r="H5" s="177" t="s">
        <v>403</v>
      </c>
      <c r="I5" s="177" t="s">
        <v>419</v>
      </c>
    </row>
    <row r="6" spans="1:9" ht="15">
      <c r="A6" s="176">
        <v>0</v>
      </c>
      <c r="B6" s="176">
        <v>1</v>
      </c>
      <c r="C6" s="177">
        <v>2</v>
      </c>
      <c r="D6" s="177">
        <v>3</v>
      </c>
      <c r="E6" s="177">
        <v>4</v>
      </c>
      <c r="F6" s="177">
        <v>5</v>
      </c>
      <c r="G6" s="179">
        <v>6</v>
      </c>
      <c r="H6" s="176">
        <v>7</v>
      </c>
      <c r="I6" s="176">
        <v>8</v>
      </c>
    </row>
    <row r="7" spans="1:9" ht="30">
      <c r="A7" s="180" t="s">
        <v>343</v>
      </c>
      <c r="B7" s="181"/>
      <c r="C7" s="182" t="s">
        <v>78</v>
      </c>
      <c r="D7" s="183"/>
      <c r="E7" s="184">
        <f>E8+E19+E20+E23</f>
        <v>2454</v>
      </c>
      <c r="F7" s="184">
        <f>F8+F19+F20+F23</f>
        <v>2454</v>
      </c>
      <c r="G7" s="184">
        <f>G8+G20</f>
        <v>2073</v>
      </c>
      <c r="H7" s="184">
        <f>H8+H20</f>
        <v>272</v>
      </c>
      <c r="I7" s="184">
        <v>272</v>
      </c>
    </row>
    <row r="8" spans="1:9" ht="15">
      <c r="A8" s="185"/>
      <c r="B8" s="186">
        <v>1</v>
      </c>
      <c r="C8" s="187" t="s">
        <v>344</v>
      </c>
      <c r="D8" s="188"/>
      <c r="E8" s="189">
        <f>E9+E10+E11+E12+E16+E13+E17</f>
        <v>1393</v>
      </c>
      <c r="F8" s="189">
        <f>F9+F10+F11+F12+F16+F13+F17</f>
        <v>1393</v>
      </c>
      <c r="G8" s="189">
        <f>G9+G10+G11+G12+G16+G13+G17+G14+G18</f>
        <v>2073</v>
      </c>
      <c r="H8" s="189">
        <f>H9+H10+H11+H12+H16+H13+H17</f>
        <v>272</v>
      </c>
      <c r="I8" s="189">
        <f>I9+I10+I11+I12+I16+I13+I17</f>
        <v>272</v>
      </c>
    </row>
    <row r="9" spans="1:9" ht="15">
      <c r="A9" s="185"/>
      <c r="B9" s="186"/>
      <c r="C9" s="187" t="s">
        <v>345</v>
      </c>
      <c r="D9" s="188"/>
      <c r="E9" s="190">
        <v>260</v>
      </c>
      <c r="F9" s="190">
        <v>260</v>
      </c>
      <c r="G9" s="190">
        <v>272</v>
      </c>
      <c r="H9" s="191">
        <v>272</v>
      </c>
      <c r="I9" s="192">
        <v>272</v>
      </c>
    </row>
    <row r="10" spans="1:9" ht="15">
      <c r="A10" s="185"/>
      <c r="B10" s="186"/>
      <c r="C10" s="187" t="s">
        <v>404</v>
      </c>
      <c r="D10" s="188"/>
      <c r="E10" s="193">
        <v>156</v>
      </c>
      <c r="F10" s="193">
        <v>156</v>
      </c>
      <c r="G10" s="193">
        <v>0</v>
      </c>
      <c r="H10" s="191"/>
      <c r="I10" s="192"/>
    </row>
    <row r="11" spans="1:9" ht="15">
      <c r="A11" s="185"/>
      <c r="B11" s="186"/>
      <c r="C11" s="187" t="s">
        <v>405</v>
      </c>
      <c r="D11" s="188"/>
      <c r="E11" s="193">
        <v>32</v>
      </c>
      <c r="F11" s="193">
        <v>32</v>
      </c>
      <c r="G11" s="193">
        <v>0</v>
      </c>
      <c r="H11" s="191"/>
      <c r="I11" s="192"/>
    </row>
    <row r="12" spans="1:9" ht="15">
      <c r="A12" s="185"/>
      <c r="B12" s="186"/>
      <c r="C12" s="187" t="s">
        <v>406</v>
      </c>
      <c r="D12" s="188"/>
      <c r="E12" s="193">
        <v>187</v>
      </c>
      <c r="F12" s="193">
        <v>187</v>
      </c>
      <c r="G12" s="193">
        <v>0</v>
      </c>
      <c r="H12" s="191"/>
      <c r="I12" s="192"/>
    </row>
    <row r="13" spans="1:9" ht="15">
      <c r="A13" s="185"/>
      <c r="B13" s="186"/>
      <c r="C13" s="187" t="s">
        <v>407</v>
      </c>
      <c r="D13" s="188"/>
      <c r="E13" s="193">
        <v>236</v>
      </c>
      <c r="F13" s="193">
        <v>236</v>
      </c>
      <c r="G13" s="193">
        <v>163</v>
      </c>
      <c r="H13" s="191"/>
      <c r="I13" s="192"/>
    </row>
    <row r="14" spans="1:9" ht="15">
      <c r="A14" s="185"/>
      <c r="B14" s="186"/>
      <c r="C14" s="187" t="s">
        <v>408</v>
      </c>
      <c r="D14" s="188"/>
      <c r="E14" s="320"/>
      <c r="F14" s="320">
        <v>55</v>
      </c>
      <c r="G14" s="193">
        <v>55</v>
      </c>
      <c r="H14" s="191"/>
      <c r="I14" s="192"/>
    </row>
    <row r="15" spans="1:9" ht="15">
      <c r="A15" s="185"/>
      <c r="B15" s="186"/>
      <c r="C15" s="187" t="s">
        <v>346</v>
      </c>
      <c r="D15" s="188"/>
      <c r="E15" s="193"/>
      <c r="F15" s="193"/>
      <c r="G15" s="193"/>
      <c r="H15" s="191"/>
      <c r="I15" s="192"/>
    </row>
    <row r="16" spans="1:9" ht="15">
      <c r="A16" s="185"/>
      <c r="B16" s="186"/>
      <c r="C16" s="187" t="s">
        <v>409</v>
      </c>
      <c r="D16" s="188"/>
      <c r="E16" s="193">
        <v>335</v>
      </c>
      <c r="F16" s="193">
        <v>335</v>
      </c>
      <c r="G16" s="193">
        <v>335</v>
      </c>
      <c r="H16" s="194"/>
      <c r="I16" s="195"/>
    </row>
    <row r="17" spans="1:9" ht="15">
      <c r="A17" s="185"/>
      <c r="B17" s="186"/>
      <c r="C17" s="187" t="s">
        <v>410</v>
      </c>
      <c r="D17" s="188"/>
      <c r="E17" s="193">
        <v>187</v>
      </c>
      <c r="F17" s="193">
        <v>187</v>
      </c>
      <c r="G17" s="193">
        <v>187</v>
      </c>
      <c r="H17" s="194"/>
      <c r="I17" s="195"/>
    </row>
    <row r="18" spans="1:9" ht="15">
      <c r="A18" s="185"/>
      <c r="B18" s="186"/>
      <c r="C18" s="187" t="s">
        <v>430</v>
      </c>
      <c r="D18" s="188"/>
      <c r="E18" s="193"/>
      <c r="F18" s="193"/>
      <c r="G18" s="193">
        <v>1061</v>
      </c>
      <c r="H18" s="194"/>
      <c r="I18" s="195"/>
    </row>
    <row r="19" spans="1:9" ht="15">
      <c r="A19" s="185"/>
      <c r="B19" s="186">
        <v>2</v>
      </c>
      <c r="C19" s="187" t="s">
        <v>79</v>
      </c>
      <c r="D19" s="188"/>
      <c r="E19" s="337"/>
      <c r="F19" s="337"/>
      <c r="G19" s="338"/>
      <c r="H19" s="197"/>
      <c r="I19" s="195"/>
    </row>
    <row r="20" spans="1:9" ht="15">
      <c r="A20" s="185"/>
      <c r="B20" s="186">
        <v>3</v>
      </c>
      <c r="C20" s="187" t="s">
        <v>347</v>
      </c>
      <c r="D20" s="188"/>
      <c r="E20" s="339">
        <v>1061</v>
      </c>
      <c r="F20" s="340">
        <v>1061</v>
      </c>
      <c r="G20" s="339"/>
      <c r="H20" s="194"/>
      <c r="I20" s="198"/>
    </row>
    <row r="21" spans="1:9" ht="15">
      <c r="A21" s="185"/>
      <c r="B21" s="186"/>
      <c r="C21" s="187" t="s">
        <v>348</v>
      </c>
      <c r="D21" s="188"/>
      <c r="E21" s="341">
        <v>1061</v>
      </c>
      <c r="F21" s="340">
        <v>1061</v>
      </c>
      <c r="G21" s="341"/>
      <c r="H21" s="191"/>
      <c r="I21" s="195"/>
    </row>
    <row r="22" spans="1:9" ht="15">
      <c r="A22" s="185"/>
      <c r="B22" s="186"/>
      <c r="C22" s="187" t="s">
        <v>349</v>
      </c>
      <c r="D22" s="188"/>
      <c r="E22" s="337"/>
      <c r="F22" s="342"/>
      <c r="G22" s="341"/>
      <c r="H22" s="197"/>
      <c r="I22" s="192"/>
    </row>
    <row r="23" spans="1:9" ht="15">
      <c r="A23" s="185"/>
      <c r="B23" s="186">
        <v>4</v>
      </c>
      <c r="C23" s="187" t="s">
        <v>350</v>
      </c>
      <c r="D23" s="188"/>
      <c r="E23" s="196"/>
      <c r="F23" s="188"/>
      <c r="G23" s="190"/>
      <c r="H23" s="197"/>
      <c r="I23" s="198"/>
    </row>
    <row r="24" spans="1:9" ht="15">
      <c r="A24" s="185"/>
      <c r="B24" s="186"/>
      <c r="C24" s="187" t="s">
        <v>351</v>
      </c>
      <c r="D24" s="188"/>
      <c r="E24" s="199"/>
      <c r="F24" s="188"/>
      <c r="G24" s="199"/>
      <c r="H24" s="197"/>
      <c r="I24" s="198"/>
    </row>
    <row r="25" spans="1:9" ht="15">
      <c r="A25" s="185"/>
      <c r="B25" s="186"/>
      <c r="C25" s="187" t="s">
        <v>352</v>
      </c>
      <c r="D25" s="188"/>
      <c r="E25" s="200"/>
      <c r="F25" s="188"/>
      <c r="G25" s="200"/>
      <c r="H25" s="197"/>
      <c r="I25" s="198"/>
    </row>
    <row r="26" spans="1:9" ht="15">
      <c r="A26" s="201" t="s">
        <v>20</v>
      </c>
      <c r="B26" s="202"/>
      <c r="C26" s="203" t="s">
        <v>353</v>
      </c>
      <c r="D26" s="204"/>
      <c r="E26" s="205">
        <f>E27+E48</f>
        <v>2454</v>
      </c>
      <c r="F26" s="205">
        <f>F27+F48</f>
        <v>708</v>
      </c>
      <c r="G26" s="205">
        <f>G27+G48</f>
        <v>2073</v>
      </c>
      <c r="H26" s="205">
        <f>H27+H48</f>
        <v>272</v>
      </c>
      <c r="I26" s="205">
        <f>I27+I48</f>
        <v>272</v>
      </c>
    </row>
    <row r="27" spans="1:9" ht="15">
      <c r="A27" s="206"/>
      <c r="B27" s="186">
        <v>1</v>
      </c>
      <c r="C27" s="187" t="s">
        <v>354</v>
      </c>
      <c r="D27" s="188"/>
      <c r="E27" s="207">
        <f>E29+E30+E31+E32+E33+E34</f>
        <v>2364</v>
      </c>
      <c r="F27" s="207">
        <f>F29+F30+F31+F32+F33+F34</f>
        <v>631</v>
      </c>
      <c r="G27" s="207">
        <f>G30+G31+G32+G33+G34</f>
        <v>1730</v>
      </c>
      <c r="H27" s="207">
        <f>H30+H31+H32+H33+H34</f>
        <v>272</v>
      </c>
      <c r="I27" s="207">
        <f>I30+I31+I32+I33+I34</f>
        <v>272</v>
      </c>
    </row>
    <row r="28" spans="1:9" ht="29.25">
      <c r="A28" s="206"/>
      <c r="B28" s="208"/>
      <c r="C28" s="209" t="s">
        <v>355</v>
      </c>
      <c r="D28" s="188"/>
      <c r="E28" s="190"/>
      <c r="F28" s="194"/>
      <c r="G28" s="190"/>
      <c r="H28" s="191"/>
      <c r="I28" s="195"/>
    </row>
    <row r="29" spans="1:9" ht="28.5">
      <c r="A29" s="206"/>
      <c r="B29" s="208"/>
      <c r="C29" s="210" t="s">
        <v>356</v>
      </c>
      <c r="D29" s="211"/>
      <c r="E29" s="212"/>
      <c r="F29" s="191"/>
      <c r="G29" s="212"/>
      <c r="H29" s="191"/>
      <c r="I29" s="192"/>
    </row>
    <row r="30" spans="1:9" ht="14.25">
      <c r="A30" s="206"/>
      <c r="B30" s="208"/>
      <c r="C30" s="209" t="s">
        <v>357</v>
      </c>
      <c r="D30" s="213"/>
      <c r="E30" s="190"/>
      <c r="F30" s="191"/>
      <c r="G30" s="190"/>
      <c r="H30" s="191"/>
      <c r="I30" s="192"/>
    </row>
    <row r="31" spans="1:9" ht="15">
      <c r="A31" s="206"/>
      <c r="B31" s="208"/>
      <c r="C31" s="209" t="s">
        <v>358</v>
      </c>
      <c r="D31" s="197"/>
      <c r="E31" s="214"/>
      <c r="F31" s="191"/>
      <c r="G31" s="214"/>
      <c r="H31" s="194"/>
      <c r="I31" s="192"/>
    </row>
    <row r="32" spans="1:9" ht="28.5">
      <c r="A32" s="206"/>
      <c r="B32" s="208"/>
      <c r="C32" s="215" t="s">
        <v>359</v>
      </c>
      <c r="D32" s="304"/>
      <c r="E32" s="216">
        <v>631</v>
      </c>
      <c r="F32" s="191">
        <v>631</v>
      </c>
      <c r="G32" s="216"/>
      <c r="H32" s="191"/>
      <c r="I32" s="192"/>
    </row>
    <row r="33" spans="1:11" ht="28.5">
      <c r="A33" s="206"/>
      <c r="B33" s="208"/>
      <c r="C33" s="209" t="s">
        <v>416</v>
      </c>
      <c r="D33" s="314"/>
      <c r="E33" s="217">
        <v>1733</v>
      </c>
      <c r="F33" s="218">
        <v>0</v>
      </c>
      <c r="G33" s="345">
        <v>1730</v>
      </c>
      <c r="H33" s="302"/>
      <c r="I33" s="303"/>
      <c r="J33" s="219"/>
      <c r="K33" s="219"/>
    </row>
    <row r="34" spans="1:11" ht="29.25">
      <c r="A34" s="185"/>
      <c r="B34" s="186"/>
      <c r="C34" s="209" t="s">
        <v>360</v>
      </c>
      <c r="D34" s="220"/>
      <c r="E34" s="217"/>
      <c r="F34" s="218"/>
      <c r="G34" s="218"/>
      <c r="H34" s="191">
        <v>272</v>
      </c>
      <c r="I34" s="192">
        <v>272</v>
      </c>
      <c r="J34" s="219"/>
      <c r="K34" s="219"/>
    </row>
    <row r="35" spans="1:9" ht="15">
      <c r="A35" s="185"/>
      <c r="B35" s="186">
        <v>2</v>
      </c>
      <c r="C35" s="221" t="s">
        <v>361</v>
      </c>
      <c r="D35" s="211"/>
      <c r="E35" s="212"/>
      <c r="F35" s="191"/>
      <c r="G35" s="212"/>
      <c r="H35" s="191"/>
      <c r="I35" s="192"/>
    </row>
    <row r="36" spans="1:9" ht="29.25">
      <c r="A36" s="185"/>
      <c r="B36" s="186"/>
      <c r="C36" s="222" t="s">
        <v>355</v>
      </c>
      <c r="D36" s="197"/>
      <c r="E36" s="190"/>
      <c r="F36" s="191"/>
      <c r="G36" s="190"/>
      <c r="H36" s="191"/>
      <c r="I36" s="192"/>
    </row>
    <row r="37" spans="1:9" ht="15">
      <c r="A37" s="185"/>
      <c r="B37" s="186"/>
      <c r="C37" s="209"/>
      <c r="D37" s="211"/>
      <c r="E37" s="190"/>
      <c r="F37" s="191"/>
      <c r="G37" s="190"/>
      <c r="H37" s="191"/>
      <c r="I37" s="192"/>
    </row>
    <row r="38" spans="1:9" ht="15">
      <c r="A38" s="185"/>
      <c r="B38" s="186"/>
      <c r="C38" s="209"/>
      <c r="D38" s="223"/>
      <c r="E38" s="214"/>
      <c r="F38" s="191"/>
      <c r="G38" s="214"/>
      <c r="H38" s="191"/>
      <c r="I38" s="192"/>
    </row>
    <row r="39" spans="1:9" ht="43.5">
      <c r="A39" s="185"/>
      <c r="B39" s="186"/>
      <c r="C39" s="222" t="s">
        <v>362</v>
      </c>
      <c r="D39" s="223"/>
      <c r="E39" s="214"/>
      <c r="F39" s="191"/>
      <c r="G39" s="214"/>
      <c r="H39" s="191"/>
      <c r="I39" s="192"/>
    </row>
    <row r="40" spans="1:9" ht="15">
      <c r="A40" s="185"/>
      <c r="B40" s="186"/>
      <c r="C40" s="209" t="s">
        <v>363</v>
      </c>
      <c r="D40" s="223"/>
      <c r="E40" s="214"/>
      <c r="F40" s="191"/>
      <c r="G40" s="214"/>
      <c r="H40" s="191"/>
      <c r="I40" s="192"/>
    </row>
    <row r="41" spans="1:9" ht="29.25">
      <c r="A41" s="185"/>
      <c r="B41" s="186"/>
      <c r="C41" s="209" t="s">
        <v>364</v>
      </c>
      <c r="D41" s="223"/>
      <c r="E41" s="214"/>
      <c r="F41" s="191"/>
      <c r="G41" s="214"/>
      <c r="H41" s="191"/>
      <c r="I41" s="192"/>
    </row>
    <row r="42" spans="1:9" ht="57.75">
      <c r="A42" s="185"/>
      <c r="B42" s="186"/>
      <c r="C42" s="209" t="s">
        <v>365</v>
      </c>
      <c r="D42" s="223"/>
      <c r="E42" s="214"/>
      <c r="F42" s="191"/>
      <c r="G42" s="214"/>
      <c r="H42" s="191"/>
      <c r="I42" s="192"/>
    </row>
    <row r="43" spans="1:9" ht="30">
      <c r="A43" s="185"/>
      <c r="B43" s="186">
        <v>3</v>
      </c>
      <c r="C43" s="221" t="s">
        <v>366</v>
      </c>
      <c r="D43" s="223"/>
      <c r="E43" s="214"/>
      <c r="F43" s="191"/>
      <c r="G43" s="214"/>
      <c r="H43" s="191"/>
      <c r="I43" s="192"/>
    </row>
    <row r="44" spans="1:9" ht="29.25">
      <c r="A44" s="185"/>
      <c r="B44" s="186"/>
      <c r="C44" s="209" t="s">
        <v>355</v>
      </c>
      <c r="D44" s="223"/>
      <c r="E44" s="214"/>
      <c r="F44" s="191"/>
      <c r="G44" s="214"/>
      <c r="H44" s="191"/>
      <c r="I44" s="192"/>
    </row>
    <row r="45" spans="1:9" ht="29.25">
      <c r="A45" s="185"/>
      <c r="B45" s="186"/>
      <c r="C45" s="209" t="s">
        <v>362</v>
      </c>
      <c r="D45" s="224"/>
      <c r="E45" s="225"/>
      <c r="F45" s="226"/>
      <c r="G45" s="225"/>
      <c r="H45" s="226"/>
      <c r="I45" s="227"/>
    </row>
    <row r="46" spans="1:9" ht="29.25">
      <c r="A46" s="185"/>
      <c r="B46" s="186"/>
      <c r="C46" s="209" t="s">
        <v>364</v>
      </c>
      <c r="D46" s="224"/>
      <c r="E46" s="225"/>
      <c r="F46" s="226"/>
      <c r="G46" s="225"/>
      <c r="H46" s="226"/>
      <c r="I46" s="227"/>
    </row>
    <row r="47" spans="1:9" ht="57.75">
      <c r="A47" s="185"/>
      <c r="B47" s="186"/>
      <c r="C47" s="209" t="s">
        <v>365</v>
      </c>
      <c r="D47" s="224"/>
      <c r="E47" s="225"/>
      <c r="F47" s="226"/>
      <c r="G47" s="225"/>
      <c r="H47" s="226"/>
      <c r="I47" s="227"/>
    </row>
    <row r="48" spans="1:9" ht="30">
      <c r="A48" s="185"/>
      <c r="B48" s="186">
        <v>4</v>
      </c>
      <c r="C48" s="228" t="s">
        <v>367</v>
      </c>
      <c r="D48" s="188"/>
      <c r="E48" s="207">
        <f>E49+E52+E53+E51</f>
        <v>90</v>
      </c>
      <c r="F48" s="207">
        <f>F49+F52+F53+F51</f>
        <v>77</v>
      </c>
      <c r="G48" s="207">
        <f>G49+G52+G53+G51+G50</f>
        <v>343</v>
      </c>
      <c r="H48" s="207">
        <f>H49+H52+H53+H51</f>
        <v>0</v>
      </c>
      <c r="I48" s="207">
        <f>I49+I52+I53+I51</f>
        <v>0</v>
      </c>
    </row>
    <row r="49" spans="1:9" ht="15">
      <c r="A49" s="206"/>
      <c r="B49" s="186"/>
      <c r="C49" s="229" t="s">
        <v>432</v>
      </c>
      <c r="D49" s="344">
        <v>45505</v>
      </c>
      <c r="E49" s="214"/>
      <c r="F49" s="191"/>
      <c r="G49" s="214">
        <v>250</v>
      </c>
      <c r="H49" s="194"/>
      <c r="I49" s="192"/>
    </row>
    <row r="50" spans="1:9" ht="28.5">
      <c r="A50" s="206"/>
      <c r="B50" s="208"/>
      <c r="C50" s="230" t="s">
        <v>431</v>
      </c>
      <c r="D50" s="344">
        <v>45505</v>
      </c>
      <c r="E50" s="231"/>
      <c r="F50" s="191"/>
      <c r="G50" s="231">
        <v>50</v>
      </c>
      <c r="H50" s="191"/>
      <c r="I50" s="192"/>
    </row>
    <row r="51" spans="1:9" ht="28.5">
      <c r="A51" s="206"/>
      <c r="B51" s="208"/>
      <c r="C51" s="230" t="s">
        <v>402</v>
      </c>
      <c r="D51" s="315"/>
      <c r="E51" s="231">
        <v>76</v>
      </c>
      <c r="F51" s="191">
        <v>76</v>
      </c>
      <c r="G51" s="231"/>
      <c r="H51" s="191"/>
      <c r="I51" s="192"/>
    </row>
    <row r="52" spans="1:9" ht="14.25">
      <c r="A52" s="206"/>
      <c r="B52" s="208"/>
      <c r="C52" s="230" t="s">
        <v>414</v>
      </c>
      <c r="D52" s="315">
        <v>45505</v>
      </c>
      <c r="E52" s="231">
        <v>12</v>
      </c>
      <c r="F52" s="191">
        <v>0</v>
      </c>
      <c r="G52" s="231">
        <v>43</v>
      </c>
      <c r="H52" s="191"/>
      <c r="I52" s="192"/>
    </row>
    <row r="53" spans="1:9" ht="15">
      <c r="A53" s="206"/>
      <c r="B53" s="186"/>
      <c r="C53" s="230" t="s">
        <v>415</v>
      </c>
      <c r="D53" s="315"/>
      <c r="E53" s="234">
        <v>2</v>
      </c>
      <c r="F53" s="191">
        <v>1</v>
      </c>
      <c r="G53" s="232"/>
      <c r="H53" s="194"/>
      <c r="I53" s="192"/>
    </row>
    <row r="54" spans="1:9" ht="25.5">
      <c r="A54" s="206"/>
      <c r="B54" s="186"/>
      <c r="C54" s="233" t="s">
        <v>368</v>
      </c>
      <c r="D54" s="197"/>
      <c r="E54" s="232"/>
      <c r="F54" s="194"/>
      <c r="G54" s="234"/>
      <c r="H54" s="194"/>
      <c r="I54" s="192"/>
    </row>
    <row r="55" spans="1:9" ht="15">
      <c r="A55" s="206"/>
      <c r="B55" s="186"/>
      <c r="C55" s="228" t="s">
        <v>369</v>
      </c>
      <c r="D55" s="197"/>
      <c r="E55" s="232"/>
      <c r="F55" s="194"/>
      <c r="G55" s="234"/>
      <c r="H55" s="194"/>
      <c r="I55" s="192"/>
    </row>
    <row r="56" spans="1:9" ht="15">
      <c r="A56" s="206"/>
      <c r="B56" s="186"/>
      <c r="C56" s="228" t="s">
        <v>370</v>
      </c>
      <c r="D56" s="211"/>
      <c r="E56" s="231"/>
      <c r="F56" s="191"/>
      <c r="G56" s="231"/>
      <c r="H56" s="191"/>
      <c r="I56" s="195"/>
    </row>
    <row r="57" spans="1:9" ht="31.5" customHeight="1">
      <c r="A57" s="171"/>
      <c r="B57" s="171"/>
      <c r="C57" s="366" t="s">
        <v>371</v>
      </c>
      <c r="D57" s="366"/>
      <c r="E57" s="366" t="s">
        <v>411</v>
      </c>
      <c r="F57" s="366"/>
      <c r="G57" s="73"/>
      <c r="H57" s="235"/>
      <c r="I57" s="171"/>
    </row>
    <row r="58" spans="1:9" ht="27" customHeight="1">
      <c r="A58" s="171"/>
      <c r="B58" s="171"/>
      <c r="C58" s="73" t="s">
        <v>372</v>
      </c>
      <c r="D58" s="73"/>
      <c r="E58" s="367" t="s">
        <v>97</v>
      </c>
      <c r="F58" s="367"/>
      <c r="G58" s="235"/>
      <c r="H58" s="235"/>
      <c r="I58" s="171"/>
    </row>
    <row r="59" spans="1:9" ht="28.5" customHeight="1">
      <c r="A59" s="171"/>
      <c r="B59" s="171"/>
      <c r="C59" s="73"/>
      <c r="D59" s="73"/>
      <c r="E59" s="73"/>
      <c r="F59" s="73"/>
      <c r="G59" s="235"/>
      <c r="H59" s="235"/>
      <c r="I59" s="171"/>
    </row>
    <row r="60" spans="1:9" ht="13.5" customHeight="1">
      <c r="A60" s="171"/>
      <c r="B60" s="171"/>
      <c r="C60" s="366" t="s">
        <v>373</v>
      </c>
      <c r="D60" s="366"/>
      <c r="E60" s="408" t="s">
        <v>374</v>
      </c>
      <c r="F60" s="408"/>
      <c r="G60" s="236"/>
      <c r="H60" s="169"/>
      <c r="I60" s="171"/>
    </row>
    <row r="61" spans="1:9" ht="14.25">
      <c r="A61" s="171"/>
      <c r="B61" s="171"/>
      <c r="C61" s="73" t="s">
        <v>375</v>
      </c>
      <c r="D61" s="73"/>
      <c r="E61" s="406" t="s">
        <v>101</v>
      </c>
      <c r="F61" s="406"/>
      <c r="G61" s="237"/>
      <c r="H61" s="237"/>
      <c r="I61" s="171"/>
    </row>
    <row r="62" spans="1:9" ht="14.25">
      <c r="A62" s="171"/>
      <c r="B62" s="171"/>
      <c r="C62" s="366"/>
      <c r="D62" s="366"/>
      <c r="E62" s="407"/>
      <c r="F62" s="407"/>
      <c r="G62" s="168"/>
      <c r="H62" s="168"/>
      <c r="I62" s="171"/>
    </row>
    <row r="63" spans="1:9" ht="14.25">
      <c r="A63" s="171"/>
      <c r="B63" s="171"/>
      <c r="C63" s="367"/>
      <c r="D63" s="367"/>
      <c r="E63" s="171"/>
      <c r="F63" s="171"/>
      <c r="G63" s="173"/>
      <c r="H63" s="171"/>
      <c r="I63" s="171"/>
    </row>
  </sheetData>
  <sheetProtection selectLockedCells="1" selectUnlockedCells="1"/>
  <mergeCells count="16">
    <mergeCell ref="E61:F61"/>
    <mergeCell ref="C62:D62"/>
    <mergeCell ref="E62:F62"/>
    <mergeCell ref="C63:D63"/>
    <mergeCell ref="C57:D57"/>
    <mergeCell ref="E57:F57"/>
    <mergeCell ref="E58:F58"/>
    <mergeCell ref="C60:D60"/>
    <mergeCell ref="E60:F60"/>
    <mergeCell ref="A2:H2"/>
    <mergeCell ref="A4:A5"/>
    <mergeCell ref="B4:B5"/>
    <mergeCell ref="C4:C5"/>
    <mergeCell ref="D4:D5"/>
    <mergeCell ref="E4:F4"/>
    <mergeCell ref="G4:I4"/>
  </mergeCells>
  <printOptions/>
  <pageMargins left="0.7875" right="0.7875" top="1.025" bottom="1.025" header="0.7875" footer="0.7875"/>
  <pageSetup horizontalDpi="300" verticalDpi="300" orientation="landscape" paperSize="9" scale="7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36" sqref="C36"/>
    </sheetView>
  </sheetViews>
  <sheetFormatPr defaultColWidth="11.57421875" defaultRowHeight="12.75"/>
  <cols>
    <col min="1" max="1" width="8.140625" style="0" customWidth="1"/>
    <col min="2" max="2" width="11.57421875" style="0" customWidth="1"/>
    <col min="3" max="3" width="22.7109375" style="0" customWidth="1"/>
    <col min="4" max="4" width="28.140625" style="0" customWidth="1"/>
    <col min="5" max="5" width="18.140625" style="0" customWidth="1"/>
    <col min="6" max="6" width="24.00390625" style="0" customWidth="1"/>
    <col min="7" max="8" width="13.00390625" style="0" customWidth="1"/>
    <col min="9" max="11" width="11.57421875" style="0" customWidth="1"/>
    <col min="12" max="12" width="12.7109375" style="0" customWidth="1"/>
  </cols>
  <sheetData>
    <row r="1" spans="1:12" ht="12.75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 t="s">
        <v>376</v>
      </c>
    </row>
    <row r="2" spans="1:12" ht="12.75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">
      <c r="A3" s="241"/>
      <c r="B3" s="409" t="s">
        <v>377</v>
      </c>
      <c r="C3" s="409"/>
      <c r="D3" s="409"/>
      <c r="E3" s="409"/>
      <c r="F3" s="409"/>
      <c r="G3" s="243"/>
      <c r="H3" s="243"/>
      <c r="I3" s="243"/>
      <c r="J3" s="243"/>
      <c r="K3" s="243"/>
      <c r="L3" s="243"/>
    </row>
    <row r="4" spans="1:12" ht="12.75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 ht="12.7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2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6" t="s">
        <v>3</v>
      </c>
    </row>
    <row r="7" spans="1:12" ht="12.75">
      <c r="A7" s="247" t="s">
        <v>378</v>
      </c>
      <c r="B7" s="410" t="s">
        <v>379</v>
      </c>
      <c r="C7" s="410"/>
      <c r="D7" s="247" t="s">
        <v>380</v>
      </c>
      <c r="E7" s="411" t="s">
        <v>412</v>
      </c>
      <c r="F7" s="411"/>
      <c r="G7" s="411" t="s">
        <v>413</v>
      </c>
      <c r="H7" s="411"/>
      <c r="I7" s="248" t="s">
        <v>342</v>
      </c>
      <c r="J7" s="249"/>
      <c r="K7" s="248" t="s">
        <v>403</v>
      </c>
      <c r="L7" s="249"/>
    </row>
    <row r="8" spans="1:12" ht="12.75">
      <c r="A8" s="250"/>
      <c r="B8" s="251"/>
      <c r="C8" s="252"/>
      <c r="D8" s="250"/>
      <c r="E8" s="412" t="s">
        <v>381</v>
      </c>
      <c r="F8" s="412"/>
      <c r="G8" s="412" t="s">
        <v>382</v>
      </c>
      <c r="H8" s="412"/>
      <c r="I8" s="412" t="s">
        <v>383</v>
      </c>
      <c r="J8" s="412"/>
      <c r="K8" s="412" t="s">
        <v>384</v>
      </c>
      <c r="L8" s="412"/>
    </row>
    <row r="9" spans="1:12" ht="12.75">
      <c r="A9" s="253"/>
      <c r="B9" s="254"/>
      <c r="C9" s="255"/>
      <c r="D9" s="253"/>
      <c r="E9" s="256" t="s">
        <v>385</v>
      </c>
      <c r="F9" s="257" t="s">
        <v>386</v>
      </c>
      <c r="G9" s="258" t="s">
        <v>387</v>
      </c>
      <c r="H9" s="259" t="s">
        <v>386</v>
      </c>
      <c r="I9" s="256" t="s">
        <v>387</v>
      </c>
      <c r="J9" s="260" t="s">
        <v>386</v>
      </c>
      <c r="K9" s="258" t="s">
        <v>387</v>
      </c>
      <c r="L9" s="260" t="s">
        <v>386</v>
      </c>
    </row>
    <row r="10" spans="1:12" ht="12.75">
      <c r="A10" s="261">
        <v>0</v>
      </c>
      <c r="B10" s="262">
        <v>1</v>
      </c>
      <c r="C10" s="263"/>
      <c r="D10" s="261">
        <v>2</v>
      </c>
      <c r="E10" s="264">
        <v>3</v>
      </c>
      <c r="F10" s="265">
        <v>4</v>
      </c>
      <c r="G10" s="264">
        <v>5</v>
      </c>
      <c r="H10" s="266">
        <v>6</v>
      </c>
      <c r="I10" s="264">
        <v>7</v>
      </c>
      <c r="J10" s="266">
        <v>8</v>
      </c>
      <c r="K10" s="264">
        <v>9</v>
      </c>
      <c r="L10" s="266">
        <v>10</v>
      </c>
    </row>
    <row r="11" spans="1:12" ht="15">
      <c r="A11" s="267" t="s">
        <v>388</v>
      </c>
      <c r="B11" s="414" t="s">
        <v>377</v>
      </c>
      <c r="C11" s="414"/>
      <c r="D11" s="414"/>
      <c r="E11" s="268">
        <v>584</v>
      </c>
      <c r="F11" s="268">
        <v>0</v>
      </c>
      <c r="G11" s="269">
        <v>158</v>
      </c>
      <c r="H11" s="270">
        <v>0</v>
      </c>
      <c r="I11" s="270">
        <v>232</v>
      </c>
      <c r="J11" s="270">
        <v>0</v>
      </c>
      <c r="K11" s="270">
        <v>278</v>
      </c>
      <c r="L11" s="271">
        <v>0</v>
      </c>
    </row>
    <row r="12" spans="1:12" ht="15">
      <c r="A12" s="272">
        <v>1</v>
      </c>
      <c r="B12" s="413" t="s">
        <v>389</v>
      </c>
      <c r="C12" s="413"/>
      <c r="D12" s="273"/>
      <c r="E12" s="274" t="s">
        <v>390</v>
      </c>
      <c r="F12" s="274" t="s">
        <v>390</v>
      </c>
      <c r="G12" s="275"/>
      <c r="H12" s="276"/>
      <c r="I12" s="327"/>
      <c r="J12" s="276"/>
      <c r="K12" s="327"/>
      <c r="L12" s="277"/>
    </row>
    <row r="13" spans="1:12" ht="15">
      <c r="A13" s="272"/>
      <c r="B13" s="412" t="s">
        <v>391</v>
      </c>
      <c r="C13" s="412"/>
      <c r="D13" s="278"/>
      <c r="E13" s="279">
        <v>584</v>
      </c>
      <c r="F13" s="279">
        <v>0</v>
      </c>
      <c r="G13" s="280">
        <v>158</v>
      </c>
      <c r="H13" s="281">
        <v>0</v>
      </c>
      <c r="I13" s="328" t="s">
        <v>428</v>
      </c>
      <c r="J13" s="281">
        <v>0</v>
      </c>
      <c r="K13" s="328" t="s">
        <v>429</v>
      </c>
      <c r="L13" s="282">
        <v>0</v>
      </c>
    </row>
    <row r="14" spans="1:12" ht="14.25">
      <c r="A14" s="283" t="s">
        <v>393</v>
      </c>
      <c r="B14" s="414" t="s">
        <v>394</v>
      </c>
      <c r="C14" s="414"/>
      <c r="D14" s="414"/>
      <c r="E14" s="414"/>
      <c r="F14" s="284"/>
      <c r="G14" s="285"/>
      <c r="H14" s="286"/>
      <c r="I14" s="329"/>
      <c r="J14" s="286"/>
      <c r="K14" s="329"/>
      <c r="L14" s="287"/>
    </row>
    <row r="15" spans="1:12" ht="15">
      <c r="A15" s="272">
        <v>1</v>
      </c>
      <c r="B15" s="413" t="s">
        <v>395</v>
      </c>
      <c r="C15" s="413"/>
      <c r="D15" s="273"/>
      <c r="E15" s="274" t="s">
        <v>390</v>
      </c>
      <c r="F15" s="274" t="s">
        <v>390</v>
      </c>
      <c r="G15" s="275"/>
      <c r="H15" s="276"/>
      <c r="I15" s="327"/>
      <c r="J15" s="276">
        <v>0</v>
      </c>
      <c r="K15" s="327"/>
      <c r="L15" s="277"/>
    </row>
    <row r="16" spans="1:12" ht="15">
      <c r="A16" s="272"/>
      <c r="B16" s="413"/>
      <c r="C16" s="413"/>
      <c r="D16" s="273"/>
      <c r="E16" s="274" t="s">
        <v>390</v>
      </c>
      <c r="F16" s="274" t="s">
        <v>390</v>
      </c>
      <c r="G16" s="275"/>
      <c r="H16" s="276"/>
      <c r="I16" s="327"/>
      <c r="J16" s="276">
        <v>0</v>
      </c>
      <c r="K16" s="327"/>
      <c r="L16" s="277">
        <v>0</v>
      </c>
    </row>
    <row r="17" spans="1:12" ht="15">
      <c r="A17" s="272"/>
      <c r="B17" s="412" t="s">
        <v>396</v>
      </c>
      <c r="C17" s="412"/>
      <c r="D17" s="278"/>
      <c r="E17" s="288" t="s">
        <v>390</v>
      </c>
      <c r="F17" s="288" t="s">
        <v>390</v>
      </c>
      <c r="G17" s="280">
        <v>0</v>
      </c>
      <c r="H17" s="281"/>
      <c r="I17" s="328" t="s">
        <v>392</v>
      </c>
      <c r="J17" s="281"/>
      <c r="K17" s="328"/>
      <c r="L17" s="282"/>
    </row>
    <row r="18" spans="1:12" ht="15">
      <c r="A18" s="289" t="s">
        <v>397</v>
      </c>
      <c r="B18" s="415" t="s">
        <v>398</v>
      </c>
      <c r="C18" s="415"/>
      <c r="D18" s="290"/>
      <c r="E18" s="291">
        <v>584</v>
      </c>
      <c r="F18" s="292">
        <v>0</v>
      </c>
      <c r="G18" s="292">
        <v>158</v>
      </c>
      <c r="H18" s="293">
        <v>0</v>
      </c>
      <c r="I18" s="330" t="s">
        <v>428</v>
      </c>
      <c r="J18" s="293">
        <v>0</v>
      </c>
      <c r="K18" s="330" t="s">
        <v>429</v>
      </c>
      <c r="L18" s="294">
        <v>0</v>
      </c>
    </row>
    <row r="19" spans="1:12" ht="12.75">
      <c r="A19" s="295"/>
      <c r="B19" s="296"/>
      <c r="C19" s="297"/>
      <c r="D19" s="297"/>
      <c r="E19" s="296"/>
      <c r="F19" s="296"/>
      <c r="G19" s="296"/>
      <c r="H19" s="296"/>
      <c r="I19" s="296"/>
      <c r="J19" s="297"/>
      <c r="K19" s="297"/>
      <c r="L19" s="297"/>
    </row>
    <row r="20" spans="1:12" ht="12.75">
      <c r="A20" s="241"/>
      <c r="B20" s="242"/>
      <c r="C20" s="416" t="s">
        <v>371</v>
      </c>
      <c r="D20" s="416"/>
      <c r="E20" s="242"/>
      <c r="F20" s="242"/>
      <c r="G20" s="242"/>
      <c r="H20" s="242"/>
      <c r="I20" s="242"/>
      <c r="J20" s="416" t="s">
        <v>95</v>
      </c>
      <c r="K20" s="416"/>
      <c r="L20" s="416"/>
    </row>
    <row r="21" spans="1:12" ht="14.25">
      <c r="A21" s="241"/>
      <c r="B21" s="242"/>
      <c r="C21" s="299" t="s">
        <v>399</v>
      </c>
      <c r="D21" s="299"/>
      <c r="E21" s="242"/>
      <c r="F21" s="242"/>
      <c r="G21" s="242"/>
      <c r="H21" s="242"/>
      <c r="I21" s="242"/>
      <c r="J21" s="401" t="s">
        <v>97</v>
      </c>
      <c r="K21" s="401"/>
      <c r="L21" s="401"/>
    </row>
    <row r="22" spans="1:12" ht="12.75">
      <c r="A22" s="241"/>
      <c r="B22" s="242"/>
      <c r="C22" s="242"/>
      <c r="D22" s="242"/>
      <c r="E22" s="242"/>
      <c r="F22" s="242"/>
      <c r="G22" s="242"/>
      <c r="H22" s="242"/>
      <c r="I22" s="242"/>
      <c r="J22" s="170"/>
      <c r="K22" s="170"/>
      <c r="L22" s="170"/>
    </row>
    <row r="23" spans="1:12" ht="12.75">
      <c r="A23" s="241"/>
      <c r="B23" s="242"/>
      <c r="C23" s="298" t="s">
        <v>98</v>
      </c>
      <c r="D23" s="298"/>
      <c r="E23" s="242"/>
      <c r="F23" s="242"/>
      <c r="G23" s="242"/>
      <c r="H23" s="242"/>
      <c r="I23" s="242"/>
      <c r="J23" s="416" t="s">
        <v>99</v>
      </c>
      <c r="K23" s="416"/>
      <c r="L23" s="416"/>
    </row>
    <row r="24" spans="1:12" ht="14.25">
      <c r="A24" s="241"/>
      <c r="B24" s="242"/>
      <c r="C24" s="299" t="s">
        <v>336</v>
      </c>
      <c r="D24" s="299"/>
      <c r="E24" s="242"/>
      <c r="F24" s="242"/>
      <c r="G24" s="242"/>
      <c r="H24" s="242"/>
      <c r="I24" s="242"/>
      <c r="J24" s="401" t="s">
        <v>101</v>
      </c>
      <c r="K24" s="401"/>
      <c r="L24" s="401"/>
    </row>
    <row r="25" spans="1:12" ht="12.75">
      <c r="A25" s="241"/>
      <c r="B25" s="242"/>
      <c r="C25" s="242"/>
      <c r="D25" s="242"/>
      <c r="E25" s="242"/>
      <c r="F25" s="242"/>
      <c r="G25" s="242"/>
      <c r="H25" s="242"/>
      <c r="I25" s="242"/>
      <c r="J25" s="298"/>
      <c r="K25" s="298"/>
      <c r="L25" s="298"/>
    </row>
    <row r="26" spans="1:12" ht="12.75">
      <c r="A26" s="241"/>
      <c r="B26" s="242"/>
      <c r="C26" s="298"/>
      <c r="D26" s="298"/>
      <c r="E26" s="242"/>
      <c r="F26" s="242"/>
      <c r="G26" s="242"/>
      <c r="H26" s="242"/>
      <c r="I26" s="242"/>
      <c r="J26" s="170"/>
      <c r="K26" s="170"/>
      <c r="L26" s="170"/>
    </row>
  </sheetData>
  <sheetProtection selectLockedCells="1" selectUnlockedCells="1"/>
  <mergeCells count="21">
    <mergeCell ref="J24:L24"/>
    <mergeCell ref="C20:D20"/>
    <mergeCell ref="J20:L20"/>
    <mergeCell ref="J21:L21"/>
    <mergeCell ref="J23:L23"/>
    <mergeCell ref="B15:C15"/>
    <mergeCell ref="B16:C16"/>
    <mergeCell ref="I8:J8"/>
    <mergeCell ref="K8:L8"/>
    <mergeCell ref="B12:C12"/>
    <mergeCell ref="B13:C13"/>
    <mergeCell ref="B14:E14"/>
    <mergeCell ref="B18:C18"/>
    <mergeCell ref="B11:D11"/>
    <mergeCell ref="G8:H8"/>
    <mergeCell ref="B3:F3"/>
    <mergeCell ref="B7:C7"/>
    <mergeCell ref="E7:F7"/>
    <mergeCell ref="G7:H7"/>
    <mergeCell ref="E8:F8"/>
    <mergeCell ref="B17:C17"/>
  </mergeCells>
  <printOptions/>
  <pageMargins left="0.7875" right="0.7875" top="1.025" bottom="1.025" header="0.7875" footer="0.7875"/>
  <pageSetup horizontalDpi="600" verticalDpi="600" orientation="landscape" paperSize="9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buget4</cp:lastModifiedBy>
  <cp:lastPrinted>2024-02-28T06:58:37Z</cp:lastPrinted>
  <dcterms:created xsi:type="dcterms:W3CDTF">2023-01-09T06:58:05Z</dcterms:created>
  <dcterms:modified xsi:type="dcterms:W3CDTF">2024-02-28T06:58:54Z</dcterms:modified>
  <cp:category/>
  <cp:version/>
  <cp:contentType/>
  <cp:contentStatus/>
</cp:coreProperties>
</file>