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" windowHeight="885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'Foaie1'!$10:$13</definedName>
    <definedName name="_xlnm.Print_Area" localSheetId="0">'Foaie1'!$A$1:$M$80</definedName>
  </definedNames>
  <calcPr fullCalcOnLoad="1"/>
</workbook>
</file>

<file path=xl/sharedStrings.xml><?xml version="1.0" encoding="utf-8"?>
<sst xmlns="http://schemas.openxmlformats.org/spreadsheetml/2006/main" count="146" uniqueCount="114">
  <si>
    <t>- mii lei -</t>
  </si>
  <si>
    <t>INDICATORI</t>
  </si>
  <si>
    <t>Nr. rd.</t>
  </si>
  <si>
    <t>%</t>
  </si>
  <si>
    <t>9 = 7/5</t>
  </si>
  <si>
    <t>10 = 8/7</t>
  </si>
  <si>
    <t>0</t>
  </si>
  <si>
    <t>1</t>
  </si>
  <si>
    <t>2</t>
  </si>
  <si>
    <t>3</t>
  </si>
  <si>
    <t>4</t>
  </si>
  <si>
    <t>5</t>
  </si>
  <si>
    <t>6 = 5/4</t>
  </si>
  <si>
    <t>7</t>
  </si>
  <si>
    <t>8</t>
  </si>
  <si>
    <t>9</t>
  </si>
  <si>
    <t>10</t>
  </si>
  <si>
    <t>I.</t>
  </si>
  <si>
    <t>Venituri totale din exploatare, din care:</t>
  </si>
  <si>
    <t>a)</t>
  </si>
  <si>
    <t>b)</t>
  </si>
  <si>
    <t>transferuri, cf. prevederilor legale în vigoare</t>
  </si>
  <si>
    <t>Venituri financiare</t>
  </si>
  <si>
    <t>6</t>
  </si>
  <si>
    <t>II</t>
  </si>
  <si>
    <t>A.</t>
  </si>
  <si>
    <t>B.</t>
  </si>
  <si>
    <t>C.</t>
  </si>
  <si>
    <t>C0</t>
  </si>
  <si>
    <t>C1</t>
  </si>
  <si>
    <t>ch. cu salariile</t>
  </si>
  <si>
    <t>C2</t>
  </si>
  <si>
    <t>bonusuri</t>
  </si>
  <si>
    <t>C3</t>
  </si>
  <si>
    <t>alte cheltuieli cu personalul, din care:</t>
  </si>
  <si>
    <t>C4</t>
  </si>
  <si>
    <t>C5</t>
  </si>
  <si>
    <t>D.</t>
  </si>
  <si>
    <t>alte cheltuieli de exploatare</t>
  </si>
  <si>
    <t>Cheltuieli financiare</t>
  </si>
  <si>
    <t>III</t>
  </si>
  <si>
    <t>IV</t>
  </si>
  <si>
    <t>V</t>
  </si>
  <si>
    <t>Rezerve legale</t>
  </si>
  <si>
    <t>Alte repartizări prevăzute de lege</t>
  </si>
  <si>
    <t>- dividende cuvenite bugetului de stat</t>
  </si>
  <si>
    <t>- dividende cuvenite bugetului local</t>
  </si>
  <si>
    <t>c)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</si>
  <si>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</si>
  <si>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</si>
  <si>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</si>
  <si>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</si>
  <si>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</si>
  <si>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</si>
  <si>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</si>
  <si>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d)</t>
  </si>
  <si>
    <t>e)</t>
  </si>
  <si>
    <t>alte cheltuieli</t>
  </si>
  <si>
    <t>VIII</t>
  </si>
  <si>
    <t>IX</t>
  </si>
  <si>
    <t>X</t>
  </si>
  <si>
    <t>DATE DE FUNDAMENTARE</t>
  </si>
  <si>
    <t>Nr. de personal prognozat la finele anului</t>
  </si>
  <si>
    <r>
      <t>subven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ii, cf. prevederilor legale în vigoare</t>
    </r>
  </si>
  <si>
    <r>
      <t xml:space="preserve">cheltuieli cu bunuri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servicii</t>
    </r>
  </si>
  <si>
    <r>
      <t xml:space="preserve">cheltuieli cu impozite, taxe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vărsăminte asimilate</t>
    </r>
  </si>
  <si>
    <r>
      <t>cheltuieli cu plă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compensatorii aferente disponibilizărilor de personal</t>
    </r>
  </si>
  <si>
    <r>
      <t xml:space="preserve">Cheltuieli aferente contractului de mandat </t>
    </r>
    <r>
      <rPr>
        <sz val="8"/>
        <rFont val="Tahoma"/>
        <family val="2"/>
      </rPr>
      <t>ș</t>
    </r>
    <r>
      <rPr>
        <sz val="8"/>
        <rFont val="Times New Roman"/>
        <family val="1"/>
      </rPr>
      <t xml:space="preserve">i a altor organe de conducere </t>
    </r>
    <r>
      <rPr>
        <sz val="8"/>
        <rFont val="Tahoma"/>
        <family val="2"/>
      </rPr>
      <t>ș</t>
    </r>
    <r>
      <rPr>
        <sz val="8"/>
        <rFont val="Times New Roman"/>
        <family val="1"/>
      </rPr>
      <t xml:space="preserve">i control, comisii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comitete</t>
    </r>
  </si>
  <si>
    <r>
      <t>Cheltuieli cu contribu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iile datorate de angajator</t>
    </r>
  </si>
  <si>
    <r>
      <t>Alte rezerve reprezentând facilită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fiscale prevăzute de lege</t>
    </r>
  </si>
  <si>
    <r>
      <t>Acoperirea pierderilor contabile din anii preceden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</t>
    </r>
  </si>
  <si>
    <r>
      <t>Constituirea surselor proprii de finan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are pentru proiectele cofinan</t>
    </r>
    <r>
      <rPr>
        <sz val="8"/>
        <rFont val="Tahoma"/>
        <family val="2"/>
      </rPr>
      <t>ț</t>
    </r>
    <r>
      <rPr>
        <sz val="8"/>
        <rFont val="Times New Roman"/>
        <family val="1"/>
      </rPr>
      <t xml:space="preserve">ate din împrumuturi externe, precum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pentru constituirea surselor necesare rambursării ratelor de capital, plă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 xml:space="preserve">ii dobânzilor, comisioanelor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altor costuri aferente acestor împrumuturi</t>
    </r>
  </si>
  <si>
    <r>
      <t>Participarea salaria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ilor la profit în limita a 10% din profitul net, dar nu mai mult de nivelul unui salariu de bază mediu lunar realizat la nivelul operatorului economic în exerci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iul financiar de referin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ă</t>
    </r>
  </si>
  <si>
    <r>
      <t>Minimum 50% vărsăminte la bugetul de stat sau local în cazul regiilor autonome, ori dividende cuvenite ac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ionarilor, în cazul societă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ilor/ companiilor na</t>
    </r>
    <r>
      <rPr>
        <sz val="8"/>
        <rFont val="Tahoma"/>
        <family val="2"/>
      </rPr>
      <t>ț</t>
    </r>
    <r>
      <rPr>
        <sz val="8"/>
        <rFont val="Times New Roman"/>
        <family val="1"/>
      </rPr>
      <t xml:space="preserve">ionale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societă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ilor cu capital integral sau majoritar de stat, din care:</t>
    </r>
  </si>
  <si>
    <r>
      <t>- dividende cuvenite altor ac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ionari</t>
    </r>
  </si>
  <si>
    <r>
      <t xml:space="preserve">cheltuieli cu reclama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publicitate</t>
    </r>
  </si>
  <si>
    <r>
      <t>SURSE DE FINAN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ARE A INVESTI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IILOR, din care:</t>
    </r>
  </si>
  <si>
    <r>
      <t>Aloca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 de la buget</t>
    </r>
  </si>
  <si>
    <r>
      <t>aloca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 bugetare aferente plă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 angajamentelor din anii anteriori</t>
    </r>
  </si>
  <si>
    <r>
      <t>CHELTUIELI PENTRU INVESTI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II</t>
    </r>
  </si>
  <si>
    <r>
      <t>Nr. mediu de salaria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total</t>
    </r>
  </si>
  <si>
    <r>
      <t>Productivitatea muncii în unită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valorice pe total personal mediu recalculată cf. Legii anuale a bugetului de stat</t>
    </r>
  </si>
  <si>
    <r>
      <t>Productivitatea muncii în unită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fizice pe total personal mediu (cantitate produse finite/ persoană)</t>
    </r>
  </si>
  <si>
    <r>
      <t>Plă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restante</t>
    </r>
  </si>
  <si>
    <r>
      <t>Crean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e restante</t>
    </r>
  </si>
  <si>
    <t xml:space="preserve">  </t>
  </si>
  <si>
    <t xml:space="preserve"> </t>
  </si>
  <si>
    <t xml:space="preserve">                                                     </t>
  </si>
  <si>
    <t>VENITURI TOTALE (rd. 1 = rd. 2 + rd. 5 )</t>
  </si>
  <si>
    <t>CHELTUIELI TOTALE (rd. 6 = rd. 7 + rd.19)</t>
  </si>
  <si>
    <t>Cheltuieli de exploatare,(rd 7 = rd 8+ rd9+rd10+rd18)din care :</t>
  </si>
  <si>
    <t>cheltuieli cu personalul, (rd10=rd11+rd14+rd16+rd17),din care:</t>
  </si>
  <si>
    <t>Cheltuieli de natură salarială (rd11=rd12+rd13rd)</t>
  </si>
  <si>
    <t>IMPOZIT PE PROFIT CURENT</t>
  </si>
  <si>
    <t>IMPOZIT PE PROFIT AMANAT</t>
  </si>
  <si>
    <t>VENITURI DIN IMPOZITUL AMANAT</t>
  </si>
  <si>
    <t>IMPOZITUL SPECIFIC UNOR ACTIVITATI</t>
  </si>
  <si>
    <t>ALTE IMPOZITE NEPREZENTATE LA ELEMENTELE DE MAI SUS</t>
  </si>
  <si>
    <t>Profitul contabil rămas după deducerea sumelor de la rd.27,28,29,30,31(rd32= rd26-(rd27la rd31)&gt;=0)</t>
  </si>
  <si>
    <r>
      <t>Profitul nerepartizat pe destina</t>
    </r>
    <r>
      <rPr>
        <sz val="8"/>
        <rFont val="Tahoma"/>
        <family val="2"/>
      </rPr>
      <t>ț</t>
    </r>
    <r>
      <rPr>
        <sz val="8"/>
        <rFont val="Times New Roman"/>
        <family val="1"/>
      </rPr>
      <t xml:space="preserve">iile prevăzute la rd. 33 - rd. 34 se repartizează la alte rezerve </t>
    </r>
    <r>
      <rPr>
        <sz val="8"/>
        <rFont val="Tahoma"/>
        <family val="2"/>
      </rPr>
      <t>ș</t>
    </r>
    <r>
      <rPr>
        <sz val="8"/>
        <rFont val="Times New Roman"/>
        <family val="1"/>
      </rPr>
      <t>i constituie sursă proprie de finan</t>
    </r>
    <r>
      <rPr>
        <sz val="8"/>
        <rFont val="Tahoma"/>
        <family val="2"/>
      </rPr>
      <t>ț</t>
    </r>
    <r>
      <rPr>
        <sz val="8"/>
        <rFont val="Times New Roman"/>
        <family val="1"/>
      </rPr>
      <t>are</t>
    </r>
  </si>
  <si>
    <r>
      <t>Productivitatea muncii în unită</t>
    </r>
    <r>
      <rPr>
        <sz val="8"/>
        <rFont val="Tahoma"/>
        <family val="2"/>
      </rPr>
      <t>ț</t>
    </r>
    <r>
      <rPr>
        <sz val="8"/>
        <rFont val="Times New Roman"/>
        <family val="1"/>
      </rPr>
      <t>i valorice pe total personal mediu (mii lei/persoană) (rd. 2/rd. 51)</t>
    </r>
  </si>
  <si>
    <t>Cheltuieli totale la 1000 lei venituri totale (rd. 57=(rd6/rd1)x1000)</t>
  </si>
  <si>
    <t>REZULTATUL BRUT (profit/pierdere)(rd20=rd1-rd6)</t>
  </si>
  <si>
    <r>
      <t>Câ</t>
    </r>
    <r>
      <rPr>
        <sz val="8"/>
        <rFont val="Tahoma"/>
        <family val="2"/>
      </rPr>
      <t>ș</t>
    </r>
    <r>
      <rPr>
        <sz val="8"/>
        <rFont val="Times New Roman"/>
        <family val="1"/>
      </rPr>
      <t>tigul mediu lunar pe salariat (lei/persoană) determinat pe baza cheltuielilor de natură salarială, recalculat cf. Legii anuale a bugetului de stat **)=rd152 din A2</t>
    </r>
  </si>
  <si>
    <r>
      <t>Câ</t>
    </r>
    <r>
      <rPr>
        <sz val="8"/>
        <rFont val="Tahoma"/>
        <family val="2"/>
      </rPr>
      <t>ș</t>
    </r>
    <r>
      <rPr>
        <sz val="8"/>
        <rFont val="Times New Roman"/>
        <family val="1"/>
      </rPr>
      <t>tigul mediu lunar pe salariat (lei/persoană) determinat pe baza cheltuielilor de natură salarială *)=RD150 din A 2</t>
    </r>
  </si>
  <si>
    <t>Realizat/ Preliminat an precedent 2023</t>
  </si>
  <si>
    <t>Estimări an N + 1   ( 2025)</t>
  </si>
  <si>
    <t>Estimări an N + 2 (2026)</t>
  </si>
  <si>
    <t>PROFITUL/PIERDEREA NETA A PERIOADEI DE RAPORTARE(rd26= rd20-rd21-rd22+rd23-rd24-rd25),CT 121 din care :</t>
  </si>
  <si>
    <t>ANEXA</t>
  </si>
  <si>
    <t>Buget an curent</t>
  </si>
  <si>
    <t>PREȘEDINTE DE ȘEDINȚĂ,</t>
  </si>
  <si>
    <t>LUCIAN-COSTIN DINDIRICĂ</t>
  </si>
  <si>
    <t>la Hotărârea nr. 98/29.02.2024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</si>
</sst>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0">
    <font>
      <sz val="10"/>
      <name val="Arial"/>
      <family val="0"/>
    </font>
    <font>
      <b/>
      <sz val="8"/>
      <color indexed="54"/>
      <name val="Calibri"/>
      <family val="2"/>
    </font>
    <font>
      <sz val="8"/>
      <name val="Arial"/>
      <family val="2"/>
    </font>
    <font>
      <sz val="8"/>
      <color indexed="63"/>
      <name val="Calibri"/>
      <family val="2"/>
    </font>
    <font>
      <b/>
      <sz val="8"/>
      <color indexed="49"/>
      <name val="Calibri"/>
      <family val="2"/>
    </font>
    <font>
      <sz val="8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12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54"/>
      <name val="Calibri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63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 style="medium"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2" fontId="5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12" fillId="0" borderId="0" xfId="0" applyFont="1" applyAlignment="1">
      <alignment/>
    </xf>
    <xf numFmtId="1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18" xfId="0" applyNumberFormat="1" applyFont="1" applyBorder="1" applyAlignment="1">
      <alignment/>
    </xf>
    <xf numFmtId="1" fontId="5" fillId="34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</xdr:colOff>
      <xdr:row>5</xdr:row>
      <xdr:rowOff>19050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915025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5</xdr:row>
      <xdr:rowOff>19050</xdr:rowOff>
    </xdr:from>
    <xdr:ext cx="3914775" cy="466725"/>
    <xdr:sp>
      <xdr:nvSpPr>
        <xdr:cNvPr id="2" name="Text Box 3"/>
        <xdr:cNvSpPr txBox="1">
          <a:spLocks noChangeArrowheads="1"/>
        </xdr:cNvSpPr>
      </xdr:nvSpPr>
      <xdr:spPr>
        <a:xfrm>
          <a:off x="1495425" y="828675"/>
          <a:ext cx="3914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BUGETUL DE VENITURI SI CHELTUIELI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 ANUL 2024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AL S.C. TERMO URBAN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CRAIOVA S.R.L.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47625</xdr:colOff>
      <xdr:row>74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542925" y="2080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60">
      <selection activeCell="K1" sqref="K1:M1"/>
    </sheetView>
  </sheetViews>
  <sheetFormatPr defaultColWidth="9.140625" defaultRowHeight="12.75"/>
  <cols>
    <col min="1" max="2" width="3.7109375" style="0" customWidth="1"/>
    <col min="3" max="3" width="2.7109375" style="0" customWidth="1"/>
    <col min="5" max="5" width="25.140625" style="0" customWidth="1"/>
    <col min="6" max="6" width="4.00390625" style="0" customWidth="1"/>
    <col min="7" max="7" width="6.7109375" style="0" customWidth="1"/>
    <col min="8" max="8" width="7.140625" style="0" customWidth="1"/>
    <col min="9" max="9" width="6.7109375" style="0" customWidth="1"/>
    <col min="10" max="10" width="7.140625" style="0" customWidth="1"/>
    <col min="11" max="11" width="6.28125" style="0" customWidth="1"/>
    <col min="12" max="12" width="5.57421875" style="0" customWidth="1"/>
    <col min="13" max="13" width="4.7109375" style="0" customWidth="1"/>
  </cols>
  <sheetData>
    <row r="1" spans="1:13" ht="12.75">
      <c r="A1" s="1" t="s">
        <v>87</v>
      </c>
      <c r="B1" s="2"/>
      <c r="C1" s="2"/>
      <c r="D1" s="2"/>
      <c r="E1" s="2"/>
      <c r="F1" s="2"/>
      <c r="G1" s="2"/>
      <c r="H1" s="2"/>
      <c r="I1" s="2"/>
      <c r="J1" s="20"/>
      <c r="K1" s="69" t="s">
        <v>109</v>
      </c>
      <c r="L1" s="69"/>
      <c r="M1" s="69"/>
    </row>
    <row r="2" spans="1:13" ht="12.75">
      <c r="A2" s="26"/>
      <c r="B2" s="27"/>
      <c r="C2" s="27"/>
      <c r="D2" s="27"/>
      <c r="E2" s="27"/>
      <c r="F2" s="15"/>
      <c r="G2" s="2"/>
      <c r="H2" s="2"/>
      <c r="I2" s="69" t="s">
        <v>113</v>
      </c>
      <c r="J2" s="69"/>
      <c r="K2" s="69"/>
      <c r="L2" s="69"/>
      <c r="M2" s="69"/>
    </row>
    <row r="3" spans="1:13" ht="12.75">
      <c r="A3" s="26"/>
      <c r="B3" s="27"/>
      <c r="C3" s="27"/>
      <c r="D3" s="27"/>
      <c r="E3" s="27"/>
      <c r="F3" s="14"/>
      <c r="G3" s="2"/>
      <c r="H3" s="2"/>
      <c r="I3" s="2"/>
      <c r="J3" s="2"/>
      <c r="K3" s="2"/>
      <c r="L3" s="2"/>
      <c r="M3" s="2"/>
    </row>
    <row r="4" spans="1:13" ht="12.75">
      <c r="A4" s="26"/>
      <c r="B4" s="27"/>
      <c r="C4" s="27"/>
      <c r="D4" s="27"/>
      <c r="E4" s="27"/>
      <c r="F4" s="14"/>
      <c r="G4" s="2"/>
      <c r="H4" s="2"/>
      <c r="I4" s="2"/>
      <c r="J4" s="2"/>
      <c r="K4" s="2"/>
      <c r="L4" s="2"/>
      <c r="M4" s="2"/>
    </row>
    <row r="5" spans="1:13" ht="12.75">
      <c r="A5" s="26"/>
      <c r="B5" s="27"/>
      <c r="C5" s="27"/>
      <c r="D5" s="27"/>
      <c r="E5" s="27"/>
      <c r="F5" s="14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</row>
    <row r="7" spans="1:13" ht="15.75">
      <c r="A7" s="2"/>
      <c r="B7" s="4"/>
      <c r="D7" s="10"/>
      <c r="E7" s="11"/>
      <c r="F7" s="12"/>
      <c r="G7" s="11"/>
      <c r="H7" s="11"/>
      <c r="I7" s="2"/>
      <c r="J7" s="2"/>
      <c r="K7" s="2"/>
      <c r="L7" s="2"/>
      <c r="M7" s="2"/>
    </row>
    <row r="8" spans="1:13" ht="15">
      <c r="A8" s="6" t="s">
        <v>85</v>
      </c>
      <c r="B8" s="5" t="s">
        <v>86</v>
      </c>
      <c r="C8" s="2"/>
      <c r="D8" s="11"/>
      <c r="E8" s="10"/>
      <c r="F8" s="13"/>
      <c r="G8" s="11"/>
      <c r="H8" s="11"/>
      <c r="I8" s="2"/>
      <c r="J8" s="2"/>
      <c r="K8" s="2"/>
      <c r="L8" s="2"/>
      <c r="M8" s="2"/>
    </row>
    <row r="9" spans="1:13" ht="13.5" thickBot="1">
      <c r="A9" s="6"/>
      <c r="B9" s="6"/>
      <c r="C9" s="6"/>
      <c r="D9" s="6"/>
      <c r="E9" s="6"/>
      <c r="F9" s="5"/>
      <c r="G9" s="2"/>
      <c r="H9" s="2"/>
      <c r="I9" s="2"/>
      <c r="J9" s="2"/>
      <c r="K9" s="6"/>
      <c r="L9" s="6"/>
      <c r="M9" s="6"/>
    </row>
    <row r="10" spans="1:13" ht="13.5" thickBot="1">
      <c r="A10" s="70" t="s">
        <v>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58.5" customHeight="1" thickBot="1">
      <c r="A11" s="73"/>
      <c r="B11" s="74"/>
      <c r="C11" s="75"/>
      <c r="D11" s="73" t="s">
        <v>1</v>
      </c>
      <c r="E11" s="75"/>
      <c r="F11" s="54" t="s">
        <v>2</v>
      </c>
      <c r="G11" s="54" t="s">
        <v>105</v>
      </c>
      <c r="H11" s="18" t="s">
        <v>110</v>
      </c>
      <c r="I11" s="54" t="s">
        <v>3</v>
      </c>
      <c r="J11" s="54" t="s">
        <v>106</v>
      </c>
      <c r="K11" s="54" t="s">
        <v>107</v>
      </c>
      <c r="L11" s="45" t="s">
        <v>3</v>
      </c>
      <c r="M11" s="46"/>
    </row>
    <row r="12" spans="1:13" ht="23.25" thickBot="1">
      <c r="A12" s="76"/>
      <c r="B12" s="77"/>
      <c r="C12" s="78"/>
      <c r="D12" s="76"/>
      <c r="E12" s="78"/>
      <c r="F12" s="56"/>
      <c r="G12" s="56"/>
      <c r="H12" s="8">
        <v>2024</v>
      </c>
      <c r="I12" s="56"/>
      <c r="J12" s="56"/>
      <c r="K12" s="56"/>
      <c r="L12" s="7" t="s">
        <v>4</v>
      </c>
      <c r="M12" s="7" t="s">
        <v>5</v>
      </c>
    </row>
    <row r="13" spans="1:13" ht="13.5" thickBot="1">
      <c r="A13" s="8" t="s">
        <v>6</v>
      </c>
      <c r="B13" s="45" t="s">
        <v>7</v>
      </c>
      <c r="C13" s="46"/>
      <c r="D13" s="45" t="s">
        <v>8</v>
      </c>
      <c r="E13" s="46"/>
      <c r="F13" s="7" t="s">
        <v>9</v>
      </c>
      <c r="G13" s="7">
        <v>4</v>
      </c>
      <c r="H13" s="7">
        <v>5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</row>
    <row r="14" spans="1:13" ht="22.5" customHeight="1" thickBot="1">
      <c r="A14" s="8" t="s">
        <v>17</v>
      </c>
      <c r="B14" s="7"/>
      <c r="C14" s="7"/>
      <c r="D14" s="67" t="s">
        <v>88</v>
      </c>
      <c r="E14" s="68"/>
      <c r="F14" s="22" t="s">
        <v>7</v>
      </c>
      <c r="G14" s="23">
        <f>G15+G18</f>
        <v>129675</v>
      </c>
      <c r="H14" s="23">
        <v>144474</v>
      </c>
      <c r="I14" s="16">
        <f>H14/G14%</f>
        <v>111.41237709658762</v>
      </c>
      <c r="J14" s="21">
        <f>H14*110%</f>
        <v>158921.40000000002</v>
      </c>
      <c r="K14" s="21">
        <f>J14*110%</f>
        <v>174813.54000000004</v>
      </c>
      <c r="L14" s="39">
        <f>J14/H14%</f>
        <v>110.00000000000001</v>
      </c>
      <c r="M14" s="9">
        <f>K14/J14%</f>
        <v>110.00000000000001</v>
      </c>
    </row>
    <row r="15" spans="1:13" ht="16.5" customHeight="1" thickBot="1">
      <c r="A15" s="54"/>
      <c r="B15" s="7" t="s">
        <v>7</v>
      </c>
      <c r="C15" s="7"/>
      <c r="D15" s="49" t="s">
        <v>18</v>
      </c>
      <c r="E15" s="50"/>
      <c r="F15" s="7" t="s">
        <v>8</v>
      </c>
      <c r="G15" s="9">
        <v>129674</v>
      </c>
      <c r="H15" s="9">
        <v>144473</v>
      </c>
      <c r="I15" s="16">
        <f>H15/G15%</f>
        <v>111.41246510480127</v>
      </c>
      <c r="J15" s="21">
        <f aca="true" t="shared" si="0" ref="J15:J73">H15*110%</f>
        <v>158920.30000000002</v>
      </c>
      <c r="K15" s="21">
        <f aca="true" t="shared" si="1" ref="K15:K61">J15*110%</f>
        <v>174812.33000000005</v>
      </c>
      <c r="L15" s="9">
        <f>J14/H14%</f>
        <v>110.00000000000001</v>
      </c>
      <c r="M15" s="9">
        <f>K15/J15%</f>
        <v>110.00000000000001</v>
      </c>
    </row>
    <row r="16" spans="1:13" ht="23.25" customHeight="1" thickBot="1">
      <c r="A16" s="55"/>
      <c r="B16" s="7"/>
      <c r="C16" s="7"/>
      <c r="D16" s="9" t="s">
        <v>19</v>
      </c>
      <c r="E16" s="9" t="s">
        <v>63</v>
      </c>
      <c r="F16" s="7" t="s">
        <v>9</v>
      </c>
      <c r="G16" s="9">
        <v>56808</v>
      </c>
      <c r="H16" s="9">
        <v>24794</v>
      </c>
      <c r="I16" s="16">
        <f>H16/G16%</f>
        <v>43.64526123081256</v>
      </c>
      <c r="J16" s="21">
        <f t="shared" si="0"/>
        <v>27273.4</v>
      </c>
      <c r="K16" s="21">
        <f t="shared" si="1"/>
        <v>30000.740000000005</v>
      </c>
      <c r="L16" s="9">
        <f>J16/H16%</f>
        <v>110</v>
      </c>
      <c r="M16" s="9">
        <f>K16/J16%</f>
        <v>110</v>
      </c>
    </row>
    <row r="17" spans="1:13" ht="22.5" customHeight="1" thickBot="1">
      <c r="A17" s="55"/>
      <c r="B17" s="7"/>
      <c r="C17" s="7"/>
      <c r="D17" s="9" t="s">
        <v>20</v>
      </c>
      <c r="E17" s="9" t="s">
        <v>21</v>
      </c>
      <c r="F17" s="7" t="s">
        <v>10</v>
      </c>
      <c r="G17" s="9"/>
      <c r="H17" s="9">
        <v>0</v>
      </c>
      <c r="I17" s="16">
        <v>0</v>
      </c>
      <c r="J17" s="21">
        <f t="shared" si="0"/>
        <v>0</v>
      </c>
      <c r="K17" s="21">
        <f t="shared" si="1"/>
        <v>0</v>
      </c>
      <c r="L17" s="9">
        <v>0</v>
      </c>
      <c r="M17" s="9">
        <v>0</v>
      </c>
    </row>
    <row r="18" spans="1:13" ht="13.5" thickBot="1">
      <c r="A18" s="55"/>
      <c r="B18" s="7" t="s">
        <v>8</v>
      </c>
      <c r="C18" s="7"/>
      <c r="D18" s="49" t="s">
        <v>22</v>
      </c>
      <c r="E18" s="50"/>
      <c r="F18" s="7" t="s">
        <v>11</v>
      </c>
      <c r="G18" s="9">
        <v>1</v>
      </c>
      <c r="H18" s="9">
        <v>1</v>
      </c>
      <c r="I18" s="16">
        <f aca="true" t="shared" si="2" ref="I18:I26">H18/G18%</f>
        <v>100</v>
      </c>
      <c r="J18" s="21">
        <f t="shared" si="0"/>
        <v>1.1</v>
      </c>
      <c r="K18" s="21">
        <f t="shared" si="1"/>
        <v>1.2100000000000002</v>
      </c>
      <c r="L18" s="9">
        <v>0</v>
      </c>
      <c r="M18" s="9">
        <v>0</v>
      </c>
    </row>
    <row r="19" spans="1:15" ht="27" customHeight="1" thickBot="1">
      <c r="A19" s="8" t="s">
        <v>24</v>
      </c>
      <c r="B19" s="7"/>
      <c r="C19" s="7"/>
      <c r="D19" s="60" t="s">
        <v>89</v>
      </c>
      <c r="E19" s="61"/>
      <c r="F19" s="28">
        <v>6</v>
      </c>
      <c r="G19" s="23">
        <f>G21+G22+G23+G31</f>
        <v>131113</v>
      </c>
      <c r="H19" s="23">
        <f>H21+H22+H23+H31</f>
        <v>143299</v>
      </c>
      <c r="I19" s="16">
        <f t="shared" si="2"/>
        <v>109.29427287911953</v>
      </c>
      <c r="J19" s="21">
        <f t="shared" si="0"/>
        <v>157628.90000000002</v>
      </c>
      <c r="K19" s="21">
        <f t="shared" si="1"/>
        <v>173391.79000000004</v>
      </c>
      <c r="L19" s="9">
        <f aca="true" t="shared" si="3" ref="L19:L26">J19/H19%</f>
        <v>110.00000000000001</v>
      </c>
      <c r="M19" s="9">
        <f aca="true" t="shared" si="4" ref="M19:M26">K19/J19%</f>
        <v>110.00000000000001</v>
      </c>
      <c r="O19" t="s">
        <v>86</v>
      </c>
    </row>
    <row r="20" spans="1:13" ht="26.25" customHeight="1" thickBot="1">
      <c r="A20" s="54"/>
      <c r="B20" s="7" t="s">
        <v>7</v>
      </c>
      <c r="C20" s="25"/>
      <c r="D20" s="51" t="s">
        <v>90</v>
      </c>
      <c r="E20" s="52"/>
      <c r="F20" s="30">
        <v>7</v>
      </c>
      <c r="G20" s="37">
        <f>G21+G22+G23+G31</f>
        <v>131113</v>
      </c>
      <c r="H20" s="9">
        <f>H21+H22+H23+H31</f>
        <v>143299</v>
      </c>
      <c r="I20" s="16">
        <f t="shared" si="2"/>
        <v>109.29427287911953</v>
      </c>
      <c r="J20" s="21">
        <f t="shared" si="0"/>
        <v>157628.90000000002</v>
      </c>
      <c r="K20" s="21">
        <f t="shared" si="1"/>
        <v>173391.79000000004</v>
      </c>
      <c r="L20" s="9">
        <f t="shared" si="3"/>
        <v>110.00000000000001</v>
      </c>
      <c r="M20" s="9">
        <f t="shared" si="4"/>
        <v>110.00000000000001</v>
      </c>
    </row>
    <row r="21" spans="1:13" ht="14.25" customHeight="1" thickBot="1">
      <c r="A21" s="55"/>
      <c r="B21" s="54"/>
      <c r="C21" s="7" t="s">
        <v>25</v>
      </c>
      <c r="D21" s="63" t="s">
        <v>64</v>
      </c>
      <c r="E21" s="64"/>
      <c r="F21" s="7">
        <v>8</v>
      </c>
      <c r="G21" s="9">
        <v>114516</v>
      </c>
      <c r="H21" s="9">
        <v>126684</v>
      </c>
      <c r="I21" s="16">
        <f t="shared" si="2"/>
        <v>110.62558943728386</v>
      </c>
      <c r="J21" s="21">
        <f t="shared" si="0"/>
        <v>139352.40000000002</v>
      </c>
      <c r="K21" s="21">
        <f t="shared" si="1"/>
        <v>153287.64000000004</v>
      </c>
      <c r="L21" s="9">
        <f t="shared" si="3"/>
        <v>110.00000000000003</v>
      </c>
      <c r="M21" s="9">
        <f t="shared" si="4"/>
        <v>110</v>
      </c>
    </row>
    <row r="22" spans="1:13" ht="14.25" customHeight="1" thickBot="1">
      <c r="A22" s="55"/>
      <c r="B22" s="55"/>
      <c r="C22" s="17" t="s">
        <v>26</v>
      </c>
      <c r="D22" s="65" t="s">
        <v>65</v>
      </c>
      <c r="E22" s="66"/>
      <c r="F22" s="17">
        <v>9</v>
      </c>
      <c r="G22" s="19">
        <v>307</v>
      </c>
      <c r="H22" s="9">
        <v>240</v>
      </c>
      <c r="I22" s="16">
        <f t="shared" si="2"/>
        <v>78.17589576547232</v>
      </c>
      <c r="J22" s="21">
        <f t="shared" si="0"/>
        <v>264</v>
      </c>
      <c r="K22" s="21">
        <f t="shared" si="1"/>
        <v>290.40000000000003</v>
      </c>
      <c r="L22" s="9">
        <f t="shared" si="3"/>
        <v>110</v>
      </c>
      <c r="M22" s="9">
        <f t="shared" si="4"/>
        <v>110.00000000000001</v>
      </c>
    </row>
    <row r="23" spans="1:13" ht="30" customHeight="1" thickBot="1">
      <c r="A23" s="55"/>
      <c r="B23" s="62"/>
      <c r="C23" s="31" t="s">
        <v>27</v>
      </c>
      <c r="D23" s="51" t="s">
        <v>91</v>
      </c>
      <c r="E23" s="52"/>
      <c r="F23" s="29">
        <v>10</v>
      </c>
      <c r="G23" s="38">
        <v>12395</v>
      </c>
      <c r="H23" s="9">
        <v>14460</v>
      </c>
      <c r="I23" s="16">
        <f t="shared" si="2"/>
        <v>116.65994352561516</v>
      </c>
      <c r="J23" s="21">
        <f>H23*110%</f>
        <v>15906.000000000002</v>
      </c>
      <c r="K23" s="21">
        <f t="shared" si="1"/>
        <v>17496.600000000002</v>
      </c>
      <c r="L23" s="9">
        <f t="shared" si="3"/>
        <v>110.00000000000001</v>
      </c>
      <c r="M23" s="9">
        <f t="shared" si="4"/>
        <v>109.99999999999999</v>
      </c>
    </row>
    <row r="24" spans="1:13" ht="27.75" customHeight="1" thickBot="1">
      <c r="A24" s="55"/>
      <c r="B24" s="62"/>
      <c r="C24" s="57"/>
      <c r="D24" s="9" t="s">
        <v>28</v>
      </c>
      <c r="E24" s="9" t="s">
        <v>92</v>
      </c>
      <c r="F24" s="7">
        <v>11</v>
      </c>
      <c r="G24" s="9">
        <f>G25+G26</f>
        <v>11955</v>
      </c>
      <c r="H24" s="9">
        <v>13966</v>
      </c>
      <c r="I24" s="16">
        <f t="shared" si="2"/>
        <v>116.82141363446257</v>
      </c>
      <c r="J24" s="21">
        <f t="shared" si="0"/>
        <v>15362.6</v>
      </c>
      <c r="K24" s="21">
        <f t="shared" si="1"/>
        <v>16898.86</v>
      </c>
      <c r="L24" s="9">
        <f t="shared" si="3"/>
        <v>110</v>
      </c>
      <c r="M24" s="9">
        <f t="shared" si="4"/>
        <v>110</v>
      </c>
    </row>
    <row r="25" spans="1:13" ht="12.75" customHeight="1" thickBot="1">
      <c r="A25" s="55"/>
      <c r="B25" s="62"/>
      <c r="C25" s="58"/>
      <c r="D25" s="9" t="s">
        <v>29</v>
      </c>
      <c r="E25" s="9" t="s">
        <v>30</v>
      </c>
      <c r="F25" s="7">
        <v>12</v>
      </c>
      <c r="G25" s="9">
        <v>10431</v>
      </c>
      <c r="H25" s="9">
        <v>12116</v>
      </c>
      <c r="I25" s="16">
        <f t="shared" si="2"/>
        <v>116.15377240916499</v>
      </c>
      <c r="J25" s="21">
        <f t="shared" si="0"/>
        <v>13327.6</v>
      </c>
      <c r="K25" s="21">
        <f t="shared" si="1"/>
        <v>14660.360000000002</v>
      </c>
      <c r="L25" s="9">
        <f t="shared" si="3"/>
        <v>110</v>
      </c>
      <c r="M25" s="9">
        <f t="shared" si="4"/>
        <v>110.00000000000001</v>
      </c>
    </row>
    <row r="26" spans="1:17" ht="13.5" thickBot="1">
      <c r="A26" s="55"/>
      <c r="B26" s="62"/>
      <c r="C26" s="58"/>
      <c r="D26" s="9" t="s">
        <v>31</v>
      </c>
      <c r="E26" s="9" t="s">
        <v>32</v>
      </c>
      <c r="F26" s="7">
        <v>13</v>
      </c>
      <c r="G26" s="9">
        <v>1524</v>
      </c>
      <c r="H26" s="9">
        <v>1850</v>
      </c>
      <c r="I26" s="16">
        <f t="shared" si="2"/>
        <v>121.39107611548556</v>
      </c>
      <c r="J26" s="21">
        <f t="shared" si="0"/>
        <v>2035.0000000000002</v>
      </c>
      <c r="K26" s="21">
        <f t="shared" si="1"/>
        <v>2238.5000000000005</v>
      </c>
      <c r="L26" s="9">
        <f t="shared" si="3"/>
        <v>110.00000000000001</v>
      </c>
      <c r="M26" s="9">
        <f t="shared" si="4"/>
        <v>110.00000000000001</v>
      </c>
      <c r="Q26" s="32"/>
    </row>
    <row r="27" spans="1:13" ht="15.75" customHeight="1" thickBot="1">
      <c r="A27" s="55"/>
      <c r="B27" s="62"/>
      <c r="C27" s="58"/>
      <c r="D27" s="9" t="s">
        <v>33</v>
      </c>
      <c r="E27" s="9" t="s">
        <v>34</v>
      </c>
      <c r="F27" s="7">
        <v>14</v>
      </c>
      <c r="G27" s="9">
        <v>79</v>
      </c>
      <c r="H27" s="9">
        <v>20</v>
      </c>
      <c r="I27" s="16">
        <v>0</v>
      </c>
      <c r="J27" s="21">
        <f t="shared" si="0"/>
        <v>22</v>
      </c>
      <c r="K27" s="21">
        <f t="shared" si="1"/>
        <v>24.200000000000003</v>
      </c>
      <c r="L27" s="9">
        <v>0</v>
      </c>
      <c r="M27" s="9">
        <v>0</v>
      </c>
    </row>
    <row r="28" spans="1:13" ht="35.25" customHeight="1" thickBot="1">
      <c r="A28" s="55"/>
      <c r="B28" s="62"/>
      <c r="C28" s="58"/>
      <c r="D28" s="9"/>
      <c r="E28" s="9" t="s">
        <v>66</v>
      </c>
      <c r="F28" s="7">
        <v>15</v>
      </c>
      <c r="G28" s="9">
        <v>0</v>
      </c>
      <c r="H28" s="9">
        <v>0</v>
      </c>
      <c r="I28" s="16">
        <v>0</v>
      </c>
      <c r="J28" s="21">
        <f t="shared" si="0"/>
        <v>0</v>
      </c>
      <c r="K28" s="21">
        <f t="shared" si="1"/>
        <v>0</v>
      </c>
      <c r="L28" s="9">
        <v>0</v>
      </c>
      <c r="M28" s="9">
        <v>0</v>
      </c>
    </row>
    <row r="29" spans="1:13" ht="48.75" customHeight="1" thickBot="1">
      <c r="A29" s="55"/>
      <c r="B29" s="62"/>
      <c r="C29" s="58"/>
      <c r="D29" s="9" t="s">
        <v>35</v>
      </c>
      <c r="E29" s="9" t="s">
        <v>67</v>
      </c>
      <c r="F29" s="7">
        <v>16</v>
      </c>
      <c r="G29" s="9">
        <v>200</v>
      </c>
      <c r="H29" s="9">
        <v>200</v>
      </c>
      <c r="I29" s="16">
        <f>H29/G29%</f>
        <v>100</v>
      </c>
      <c r="J29" s="21">
        <f t="shared" si="0"/>
        <v>220.00000000000003</v>
      </c>
      <c r="K29" s="21">
        <f t="shared" si="1"/>
        <v>242.00000000000006</v>
      </c>
      <c r="L29" s="9">
        <f>J29/H29%</f>
        <v>110.00000000000001</v>
      </c>
      <c r="M29" s="9">
        <f>K29/J29%</f>
        <v>110.00000000000001</v>
      </c>
    </row>
    <row r="30" spans="1:13" ht="25.5" customHeight="1" thickBot="1">
      <c r="A30" s="55"/>
      <c r="B30" s="62"/>
      <c r="C30" s="59"/>
      <c r="D30" s="9" t="s">
        <v>36</v>
      </c>
      <c r="E30" s="9" t="s">
        <v>68</v>
      </c>
      <c r="F30" s="7">
        <v>17</v>
      </c>
      <c r="G30" s="9">
        <v>239</v>
      </c>
      <c r="H30" s="9">
        <v>274</v>
      </c>
      <c r="I30" s="16">
        <f>H30/G30%</f>
        <v>114.64435146443515</v>
      </c>
      <c r="J30" s="21">
        <f t="shared" si="0"/>
        <v>301.40000000000003</v>
      </c>
      <c r="K30" s="21">
        <f t="shared" si="1"/>
        <v>331.5400000000001</v>
      </c>
      <c r="L30" s="9">
        <f>J30/H30%</f>
        <v>110</v>
      </c>
      <c r="M30" s="9">
        <f>K30/J30%</f>
        <v>110.00000000000001</v>
      </c>
    </row>
    <row r="31" spans="1:13" ht="14.25" customHeight="1" thickBot="1">
      <c r="A31" s="55"/>
      <c r="B31" s="56"/>
      <c r="C31" s="7" t="s">
        <v>37</v>
      </c>
      <c r="D31" s="49" t="s">
        <v>38</v>
      </c>
      <c r="E31" s="50"/>
      <c r="F31" s="7">
        <v>18</v>
      </c>
      <c r="G31" s="9">
        <v>3895</v>
      </c>
      <c r="H31" s="9">
        <v>1915</v>
      </c>
      <c r="I31" s="16">
        <f>H31/G31%</f>
        <v>49.16559691912708</v>
      </c>
      <c r="J31" s="21">
        <f t="shared" si="0"/>
        <v>2106.5</v>
      </c>
      <c r="K31" s="21">
        <f t="shared" si="1"/>
        <v>2317.15</v>
      </c>
      <c r="L31" s="9">
        <f>J31/H31%</f>
        <v>110.00000000000001</v>
      </c>
      <c r="M31" s="9">
        <f>K31/J31%</f>
        <v>110</v>
      </c>
    </row>
    <row r="32" spans="1:13" ht="13.5" thickBot="1">
      <c r="A32" s="55"/>
      <c r="B32" s="7" t="s">
        <v>8</v>
      </c>
      <c r="C32" s="7"/>
      <c r="D32" s="49" t="s">
        <v>39</v>
      </c>
      <c r="E32" s="50"/>
      <c r="F32" s="7">
        <v>19</v>
      </c>
      <c r="G32" s="9">
        <v>0</v>
      </c>
      <c r="H32" s="9">
        <v>0</v>
      </c>
      <c r="I32" s="16">
        <v>0</v>
      </c>
      <c r="J32" s="21">
        <f t="shared" si="0"/>
        <v>0</v>
      </c>
      <c r="K32" s="21">
        <f t="shared" si="1"/>
        <v>0</v>
      </c>
      <c r="L32" s="9">
        <v>0</v>
      </c>
      <c r="M32" s="9">
        <v>0</v>
      </c>
    </row>
    <row r="33" spans="1:13" ht="23.25" customHeight="1" thickBot="1">
      <c r="A33" s="8" t="s">
        <v>40</v>
      </c>
      <c r="B33" s="7"/>
      <c r="C33" s="7"/>
      <c r="D33" s="49" t="s">
        <v>102</v>
      </c>
      <c r="E33" s="50"/>
      <c r="F33" s="7">
        <v>20</v>
      </c>
      <c r="G33" s="23">
        <f>G14-G19</f>
        <v>-1438</v>
      </c>
      <c r="H33" s="23">
        <f>H14-H19</f>
        <v>1175</v>
      </c>
      <c r="I33" s="16">
        <f>H33/G33%</f>
        <v>-81.7107093184979</v>
      </c>
      <c r="J33" s="21">
        <v>1292</v>
      </c>
      <c r="K33" s="21">
        <v>1422</v>
      </c>
      <c r="L33" s="9">
        <f>J33/H33%</f>
        <v>109.95744680851064</v>
      </c>
      <c r="M33" s="9">
        <f>K33/J33%</f>
        <v>110.06191950464397</v>
      </c>
    </row>
    <row r="34" spans="1:13" ht="12.75" customHeight="1" thickBot="1">
      <c r="A34" s="8" t="s">
        <v>41</v>
      </c>
      <c r="B34" s="7">
        <v>1</v>
      </c>
      <c r="C34" s="7"/>
      <c r="D34" s="49" t="s">
        <v>93</v>
      </c>
      <c r="E34" s="50"/>
      <c r="F34" s="7">
        <v>21</v>
      </c>
      <c r="G34" s="9">
        <v>-1624</v>
      </c>
      <c r="H34" s="21">
        <v>22</v>
      </c>
      <c r="I34" s="16">
        <f>H34/G34%</f>
        <v>-1.3546798029556653</v>
      </c>
      <c r="J34" s="21">
        <f t="shared" si="0"/>
        <v>24.200000000000003</v>
      </c>
      <c r="K34" s="21">
        <f t="shared" si="1"/>
        <v>26.620000000000005</v>
      </c>
      <c r="L34" s="9">
        <f>J34/H34%</f>
        <v>110.00000000000001</v>
      </c>
      <c r="M34" s="9">
        <f>K34/J34%</f>
        <v>110.00000000000001</v>
      </c>
    </row>
    <row r="35" spans="1:13" ht="12.75" customHeight="1" thickBot="1">
      <c r="A35" s="8"/>
      <c r="B35" s="7">
        <v>2</v>
      </c>
      <c r="C35" s="7"/>
      <c r="D35" s="47" t="s">
        <v>94</v>
      </c>
      <c r="E35" s="48"/>
      <c r="F35" s="7">
        <v>22</v>
      </c>
      <c r="G35" s="9">
        <v>0</v>
      </c>
      <c r="H35" s="9">
        <v>0</v>
      </c>
      <c r="I35" s="16">
        <v>0</v>
      </c>
      <c r="J35" s="21">
        <f t="shared" si="0"/>
        <v>0</v>
      </c>
      <c r="K35" s="21">
        <f t="shared" si="1"/>
        <v>0</v>
      </c>
      <c r="L35" s="9">
        <v>0</v>
      </c>
      <c r="M35" s="9">
        <v>0</v>
      </c>
    </row>
    <row r="36" spans="1:13" ht="12.75" customHeight="1" thickBot="1">
      <c r="A36" s="8"/>
      <c r="B36" s="7">
        <v>3</v>
      </c>
      <c r="C36" s="7"/>
      <c r="D36" s="47" t="s">
        <v>95</v>
      </c>
      <c r="E36" s="48"/>
      <c r="F36" s="7">
        <v>23</v>
      </c>
      <c r="G36" s="9">
        <v>0</v>
      </c>
      <c r="H36" s="9">
        <v>0</v>
      </c>
      <c r="I36" s="16">
        <v>0</v>
      </c>
      <c r="J36" s="21">
        <f t="shared" si="0"/>
        <v>0</v>
      </c>
      <c r="K36" s="21">
        <f t="shared" si="1"/>
        <v>0</v>
      </c>
      <c r="L36" s="9">
        <v>0</v>
      </c>
      <c r="M36" s="9">
        <v>0</v>
      </c>
    </row>
    <row r="37" spans="1:13" ht="12.75" customHeight="1" thickBot="1">
      <c r="A37" s="8"/>
      <c r="B37" s="7">
        <v>4</v>
      </c>
      <c r="C37" s="7"/>
      <c r="D37" s="47" t="s">
        <v>96</v>
      </c>
      <c r="E37" s="48"/>
      <c r="F37" s="7">
        <v>24</v>
      </c>
      <c r="G37" s="9"/>
      <c r="H37" s="9">
        <v>0</v>
      </c>
      <c r="I37" s="16">
        <v>0</v>
      </c>
      <c r="J37" s="21">
        <f t="shared" si="0"/>
        <v>0</v>
      </c>
      <c r="K37" s="21">
        <f t="shared" si="1"/>
        <v>0</v>
      </c>
      <c r="L37" s="9">
        <v>0</v>
      </c>
      <c r="M37" s="9">
        <v>0</v>
      </c>
    </row>
    <row r="38" spans="1:13" ht="26.25" customHeight="1" thickBot="1">
      <c r="A38" s="8"/>
      <c r="B38" s="7">
        <v>5</v>
      </c>
      <c r="C38" s="7"/>
      <c r="D38" s="47" t="s">
        <v>97</v>
      </c>
      <c r="E38" s="48"/>
      <c r="F38" s="7">
        <v>25</v>
      </c>
      <c r="G38" s="9">
        <v>0</v>
      </c>
      <c r="H38" s="9">
        <v>1013</v>
      </c>
      <c r="I38" s="16">
        <v>0</v>
      </c>
      <c r="J38" s="21">
        <f t="shared" si="0"/>
        <v>1114.3000000000002</v>
      </c>
      <c r="K38" s="21">
        <f t="shared" si="1"/>
        <v>1225.7300000000002</v>
      </c>
      <c r="L38" s="9">
        <v>0</v>
      </c>
      <c r="M38" s="9">
        <v>0</v>
      </c>
    </row>
    <row r="39" spans="1:13" ht="38.25" customHeight="1" thickBot="1">
      <c r="A39" s="8" t="s">
        <v>42</v>
      </c>
      <c r="B39" s="7"/>
      <c r="C39" s="7"/>
      <c r="D39" s="45" t="s">
        <v>108</v>
      </c>
      <c r="E39" s="46"/>
      <c r="F39" s="7">
        <v>26</v>
      </c>
      <c r="G39" s="40">
        <f>G33-G34</f>
        <v>186</v>
      </c>
      <c r="H39" s="43">
        <f>H33-H34-H35+H36-H37-H38</f>
        <v>140</v>
      </c>
      <c r="I39" s="16">
        <f>H39/G39%</f>
        <v>75.26881720430107</v>
      </c>
      <c r="J39" s="21">
        <f>J33-J34-J35+J36-J37-J38</f>
        <v>153.49999999999977</v>
      </c>
      <c r="K39" s="21">
        <f>K33-K34</f>
        <v>1395.38</v>
      </c>
      <c r="L39" s="9">
        <f>J39/H39%</f>
        <v>109.64285714285698</v>
      </c>
      <c r="M39" s="9">
        <f>K39/J39</f>
        <v>9.090423452768745</v>
      </c>
    </row>
    <row r="40" spans="1:13" ht="13.5" thickBot="1">
      <c r="A40" s="54"/>
      <c r="B40" s="7" t="s">
        <v>7</v>
      </c>
      <c r="C40" s="7"/>
      <c r="D40" s="49" t="s">
        <v>43</v>
      </c>
      <c r="E40" s="50"/>
      <c r="F40" s="7">
        <v>27</v>
      </c>
      <c r="G40" s="40">
        <v>20</v>
      </c>
      <c r="H40" s="40">
        <v>58</v>
      </c>
      <c r="I40" s="16">
        <f>H40/G40%</f>
        <v>290</v>
      </c>
      <c r="J40" s="21">
        <f t="shared" si="0"/>
        <v>63.800000000000004</v>
      </c>
      <c r="K40" s="21">
        <f t="shared" si="1"/>
        <v>70.18</v>
      </c>
      <c r="L40" s="9">
        <f>K40*110%</f>
        <v>77.19800000000001</v>
      </c>
      <c r="M40" s="9">
        <v>0</v>
      </c>
    </row>
    <row r="41" spans="1:13" ht="24.75" customHeight="1" thickBot="1">
      <c r="A41" s="55"/>
      <c r="B41" s="7" t="s">
        <v>8</v>
      </c>
      <c r="C41" s="7"/>
      <c r="D41" s="49" t="s">
        <v>69</v>
      </c>
      <c r="E41" s="50"/>
      <c r="F41" s="7">
        <v>28</v>
      </c>
      <c r="G41" s="40">
        <v>0</v>
      </c>
      <c r="H41" s="9">
        <v>0</v>
      </c>
      <c r="I41" s="16">
        <v>0</v>
      </c>
      <c r="J41" s="21">
        <f t="shared" si="0"/>
        <v>0</v>
      </c>
      <c r="K41" s="21">
        <f t="shared" si="1"/>
        <v>0</v>
      </c>
      <c r="L41" s="9">
        <v>0</v>
      </c>
      <c r="M41" s="9">
        <v>0</v>
      </c>
    </row>
    <row r="42" spans="1:13" ht="17.25" customHeight="1" thickBot="1">
      <c r="A42" s="55"/>
      <c r="B42" s="7" t="s">
        <v>9</v>
      </c>
      <c r="C42" s="7"/>
      <c r="D42" s="49" t="s">
        <v>70</v>
      </c>
      <c r="E42" s="50"/>
      <c r="F42" s="7">
        <v>29</v>
      </c>
      <c r="G42" s="9">
        <v>0</v>
      </c>
      <c r="H42" s="9">
        <v>0</v>
      </c>
      <c r="I42" s="16">
        <v>0</v>
      </c>
      <c r="J42" s="21">
        <f t="shared" si="0"/>
        <v>0</v>
      </c>
      <c r="K42" s="21">
        <f t="shared" si="1"/>
        <v>0</v>
      </c>
      <c r="L42" s="9">
        <v>0</v>
      </c>
      <c r="M42" s="9">
        <v>0</v>
      </c>
    </row>
    <row r="43" spans="1:13" ht="75.75" customHeight="1" thickBot="1">
      <c r="A43" s="55"/>
      <c r="B43" s="7" t="s">
        <v>10</v>
      </c>
      <c r="C43" s="7"/>
      <c r="D43" s="49" t="s">
        <v>71</v>
      </c>
      <c r="E43" s="50"/>
      <c r="F43" s="7">
        <v>30</v>
      </c>
      <c r="G43" s="9">
        <v>0</v>
      </c>
      <c r="H43" s="9">
        <v>0</v>
      </c>
      <c r="I43" s="16">
        <v>0</v>
      </c>
      <c r="J43" s="21">
        <f t="shared" si="0"/>
        <v>0</v>
      </c>
      <c r="K43" s="21">
        <f t="shared" si="1"/>
        <v>0</v>
      </c>
      <c r="L43" s="9">
        <v>0</v>
      </c>
      <c r="M43" s="9">
        <v>0</v>
      </c>
    </row>
    <row r="44" spans="1:13" ht="13.5" customHeight="1" thickBot="1">
      <c r="A44" s="55"/>
      <c r="B44" s="7" t="s">
        <v>11</v>
      </c>
      <c r="C44" s="7"/>
      <c r="D44" s="49" t="s">
        <v>44</v>
      </c>
      <c r="E44" s="50"/>
      <c r="F44" s="7">
        <v>31</v>
      </c>
      <c r="G44" s="9">
        <v>0</v>
      </c>
      <c r="H44" s="9">
        <v>0</v>
      </c>
      <c r="I44" s="16">
        <v>0</v>
      </c>
      <c r="J44" s="21">
        <f t="shared" si="0"/>
        <v>0</v>
      </c>
      <c r="K44" s="21">
        <f t="shared" si="1"/>
        <v>0</v>
      </c>
      <c r="L44" s="9">
        <v>0</v>
      </c>
      <c r="M44" s="9">
        <v>0</v>
      </c>
    </row>
    <row r="45" spans="1:13" ht="35.25" customHeight="1" thickBot="1">
      <c r="A45" s="55"/>
      <c r="B45" s="7" t="s">
        <v>23</v>
      </c>
      <c r="C45" s="7"/>
      <c r="D45" s="49" t="s">
        <v>98</v>
      </c>
      <c r="E45" s="50"/>
      <c r="F45" s="7">
        <v>32</v>
      </c>
      <c r="G45" s="9">
        <f>G39-G40-G41-G42-G43-G44</f>
        <v>166</v>
      </c>
      <c r="H45" s="21">
        <f>H39-H40-H41-H42-H43-H44</f>
        <v>82</v>
      </c>
      <c r="I45" s="16">
        <f>H45/G45%</f>
        <v>49.397590361445786</v>
      </c>
      <c r="J45" s="21">
        <v>178</v>
      </c>
      <c r="K45" s="21">
        <v>196</v>
      </c>
      <c r="L45" s="9">
        <f>J45/H45%</f>
        <v>217.07317073170734</v>
      </c>
      <c r="M45" s="9">
        <f>K45/J45%</f>
        <v>110.11235955056179</v>
      </c>
    </row>
    <row r="46" spans="1:13" ht="66" customHeight="1" thickBot="1">
      <c r="A46" s="55"/>
      <c r="B46" s="7" t="s">
        <v>13</v>
      </c>
      <c r="C46" s="7"/>
      <c r="D46" s="49" t="s">
        <v>72</v>
      </c>
      <c r="E46" s="50"/>
      <c r="F46" s="7">
        <v>33</v>
      </c>
      <c r="G46" s="9">
        <v>0</v>
      </c>
      <c r="H46" s="9">
        <v>0</v>
      </c>
      <c r="I46" s="16">
        <v>0</v>
      </c>
      <c r="J46" s="21">
        <f t="shared" si="0"/>
        <v>0</v>
      </c>
      <c r="K46" s="21">
        <f t="shared" si="1"/>
        <v>0</v>
      </c>
      <c r="L46" s="9">
        <v>0</v>
      </c>
      <c r="M46" s="9">
        <v>0</v>
      </c>
    </row>
    <row r="47" spans="1:13" ht="57" customHeight="1" thickBot="1">
      <c r="A47" s="55"/>
      <c r="B47" s="7">
        <v>8</v>
      </c>
      <c r="C47" s="7"/>
      <c r="D47" s="49" t="s">
        <v>73</v>
      </c>
      <c r="E47" s="50"/>
      <c r="F47" s="7">
        <v>34</v>
      </c>
      <c r="G47" s="9"/>
      <c r="H47" s="9">
        <v>0</v>
      </c>
      <c r="I47" s="16">
        <v>0</v>
      </c>
      <c r="J47" s="21">
        <f t="shared" si="0"/>
        <v>0</v>
      </c>
      <c r="K47" s="21">
        <f t="shared" si="1"/>
        <v>0</v>
      </c>
      <c r="L47" s="9">
        <v>0</v>
      </c>
      <c r="M47" s="9">
        <v>0</v>
      </c>
    </row>
    <row r="48" spans="1:13" ht="15" customHeight="1" thickBot="1">
      <c r="A48" s="55"/>
      <c r="B48" s="7"/>
      <c r="C48" s="7" t="s">
        <v>19</v>
      </c>
      <c r="D48" s="49" t="s">
        <v>45</v>
      </c>
      <c r="E48" s="50"/>
      <c r="F48" s="7">
        <v>35</v>
      </c>
      <c r="G48" s="9">
        <v>0</v>
      </c>
      <c r="H48" s="9">
        <v>0</v>
      </c>
      <c r="I48" s="16">
        <v>0</v>
      </c>
      <c r="J48" s="21">
        <f t="shared" si="0"/>
        <v>0</v>
      </c>
      <c r="K48" s="21">
        <f t="shared" si="1"/>
        <v>0</v>
      </c>
      <c r="L48" s="9">
        <v>0</v>
      </c>
      <c r="M48" s="9">
        <v>0</v>
      </c>
    </row>
    <row r="49" spans="1:13" ht="15" customHeight="1" thickBot="1">
      <c r="A49" s="55"/>
      <c r="B49" s="7"/>
      <c r="C49" s="7" t="s">
        <v>20</v>
      </c>
      <c r="D49" s="49" t="s">
        <v>46</v>
      </c>
      <c r="E49" s="50"/>
      <c r="F49" s="7">
        <v>36</v>
      </c>
      <c r="G49" s="9">
        <v>0</v>
      </c>
      <c r="H49" s="9">
        <v>0</v>
      </c>
      <c r="I49" s="16">
        <v>0</v>
      </c>
      <c r="J49" s="21">
        <f t="shared" si="0"/>
        <v>0</v>
      </c>
      <c r="K49" s="21">
        <f t="shared" si="1"/>
        <v>0</v>
      </c>
      <c r="L49" s="9">
        <v>0</v>
      </c>
      <c r="M49" s="9">
        <v>0</v>
      </c>
    </row>
    <row r="50" spans="1:13" ht="12" customHeight="1" thickBot="1">
      <c r="A50" s="55"/>
      <c r="B50" s="7"/>
      <c r="C50" s="7" t="s">
        <v>47</v>
      </c>
      <c r="D50" s="49" t="s">
        <v>74</v>
      </c>
      <c r="E50" s="50"/>
      <c r="F50" s="7">
        <v>37</v>
      </c>
      <c r="G50" s="9">
        <v>0</v>
      </c>
      <c r="H50" s="9">
        <v>0</v>
      </c>
      <c r="I50" s="16">
        <v>0</v>
      </c>
      <c r="J50" s="21">
        <f t="shared" si="0"/>
        <v>0</v>
      </c>
      <c r="K50" s="21">
        <f t="shared" si="1"/>
        <v>0</v>
      </c>
      <c r="L50" s="9">
        <v>0</v>
      </c>
      <c r="M50" s="9">
        <v>0</v>
      </c>
    </row>
    <row r="51" spans="1:13" ht="36" customHeight="1" thickBot="1">
      <c r="A51" s="56"/>
      <c r="B51" s="7" t="s">
        <v>15</v>
      </c>
      <c r="C51" s="7"/>
      <c r="D51" s="49" t="s">
        <v>99</v>
      </c>
      <c r="E51" s="50"/>
      <c r="F51" s="7">
        <v>38</v>
      </c>
      <c r="G51" s="9">
        <v>166</v>
      </c>
      <c r="H51" s="9">
        <v>82</v>
      </c>
      <c r="I51" s="16">
        <v>0</v>
      </c>
      <c r="J51" s="9">
        <f>J47</f>
        <v>0</v>
      </c>
      <c r="K51" s="21">
        <f t="shared" si="1"/>
        <v>0</v>
      </c>
      <c r="L51" s="9">
        <v>0</v>
      </c>
      <c r="M51" s="9">
        <v>0</v>
      </c>
    </row>
    <row r="52" spans="1:13" ht="17.25" customHeight="1" thickBot="1">
      <c r="A52" s="8" t="s">
        <v>48</v>
      </c>
      <c r="B52" s="7"/>
      <c r="C52" s="7"/>
      <c r="D52" s="49" t="s">
        <v>49</v>
      </c>
      <c r="E52" s="50"/>
      <c r="F52" s="7">
        <v>39</v>
      </c>
      <c r="G52" s="9">
        <v>0</v>
      </c>
      <c r="H52" s="9">
        <v>0</v>
      </c>
      <c r="I52" s="16">
        <v>0</v>
      </c>
      <c r="J52" s="21">
        <f t="shared" si="0"/>
        <v>0</v>
      </c>
      <c r="K52" s="21">
        <f t="shared" si="1"/>
        <v>0</v>
      </c>
      <c r="L52" s="9">
        <v>0</v>
      </c>
      <c r="M52" s="9">
        <v>0</v>
      </c>
    </row>
    <row r="53" spans="1:13" ht="25.5" customHeight="1" thickBot="1">
      <c r="A53" s="8" t="s">
        <v>50</v>
      </c>
      <c r="B53" s="7"/>
      <c r="C53" s="7"/>
      <c r="D53" s="49" t="s">
        <v>51</v>
      </c>
      <c r="E53" s="50"/>
      <c r="F53" s="7">
        <v>40</v>
      </c>
      <c r="G53" s="9">
        <v>0</v>
      </c>
      <c r="H53" s="9">
        <v>0</v>
      </c>
      <c r="I53" s="16">
        <v>0</v>
      </c>
      <c r="J53" s="21">
        <f t="shared" si="0"/>
        <v>0</v>
      </c>
      <c r="K53" s="21">
        <f t="shared" si="1"/>
        <v>0</v>
      </c>
      <c r="L53" s="9">
        <v>0</v>
      </c>
      <c r="M53" s="9">
        <v>0</v>
      </c>
    </row>
    <row r="54" spans="1:13" ht="13.5" thickBot="1">
      <c r="A54" s="54"/>
      <c r="B54" s="54"/>
      <c r="C54" s="7" t="s">
        <v>19</v>
      </c>
      <c r="D54" s="49" t="s">
        <v>52</v>
      </c>
      <c r="E54" s="50"/>
      <c r="F54" s="7">
        <v>41</v>
      </c>
      <c r="G54" s="9">
        <v>0</v>
      </c>
      <c r="H54" s="9">
        <v>0</v>
      </c>
      <c r="I54" s="16">
        <v>0</v>
      </c>
      <c r="J54" s="21">
        <f t="shared" si="0"/>
        <v>0</v>
      </c>
      <c r="K54" s="21">
        <f t="shared" si="1"/>
        <v>0</v>
      </c>
      <c r="L54" s="9">
        <v>0</v>
      </c>
      <c r="M54" s="9">
        <v>0</v>
      </c>
    </row>
    <row r="55" spans="1:13" ht="13.5" thickBot="1">
      <c r="A55" s="55"/>
      <c r="B55" s="55"/>
      <c r="C55" s="7" t="s">
        <v>20</v>
      </c>
      <c r="D55" s="49" t="s">
        <v>53</v>
      </c>
      <c r="E55" s="50"/>
      <c r="F55" s="7">
        <v>42</v>
      </c>
      <c r="G55" s="9">
        <v>0</v>
      </c>
      <c r="H55" s="9">
        <v>0</v>
      </c>
      <c r="I55" s="16">
        <v>0</v>
      </c>
      <c r="J55" s="21">
        <f t="shared" si="0"/>
        <v>0</v>
      </c>
      <c r="K55" s="21">
        <f t="shared" si="1"/>
        <v>0</v>
      </c>
      <c r="L55" s="9">
        <v>0</v>
      </c>
      <c r="M55" s="9">
        <v>0</v>
      </c>
    </row>
    <row r="56" spans="1:13" ht="12.75" customHeight="1" thickBot="1">
      <c r="A56" s="55"/>
      <c r="B56" s="55"/>
      <c r="C56" s="7" t="s">
        <v>47</v>
      </c>
      <c r="D56" s="49" t="s">
        <v>54</v>
      </c>
      <c r="E56" s="50"/>
      <c r="F56" s="7">
        <v>43</v>
      </c>
      <c r="G56" s="9">
        <v>0</v>
      </c>
      <c r="H56" s="9">
        <v>0</v>
      </c>
      <c r="I56" s="16">
        <v>0</v>
      </c>
      <c r="J56" s="21">
        <f t="shared" si="0"/>
        <v>0</v>
      </c>
      <c r="K56" s="21">
        <f t="shared" si="1"/>
        <v>0</v>
      </c>
      <c r="L56" s="9">
        <v>0</v>
      </c>
      <c r="M56" s="9">
        <v>0</v>
      </c>
    </row>
    <row r="57" spans="1:13" ht="13.5" customHeight="1" thickBot="1">
      <c r="A57" s="55"/>
      <c r="B57" s="55"/>
      <c r="C57" s="7" t="s">
        <v>55</v>
      </c>
      <c r="D57" s="49" t="s">
        <v>75</v>
      </c>
      <c r="E57" s="50"/>
      <c r="F57" s="7">
        <v>44</v>
      </c>
      <c r="G57" s="9">
        <v>0</v>
      </c>
      <c r="H57" s="9">
        <v>0</v>
      </c>
      <c r="I57" s="16">
        <v>0</v>
      </c>
      <c r="J57" s="21">
        <f t="shared" si="0"/>
        <v>0</v>
      </c>
      <c r="K57" s="21">
        <f t="shared" si="1"/>
        <v>0</v>
      </c>
      <c r="L57" s="9">
        <v>0</v>
      </c>
      <c r="M57" s="9">
        <v>0</v>
      </c>
    </row>
    <row r="58" spans="1:13" ht="13.5" thickBot="1">
      <c r="A58" s="56"/>
      <c r="B58" s="56"/>
      <c r="C58" s="7" t="s">
        <v>56</v>
      </c>
      <c r="D58" s="49" t="s">
        <v>57</v>
      </c>
      <c r="E58" s="50"/>
      <c r="F58" s="7">
        <v>45</v>
      </c>
      <c r="G58" s="9">
        <v>0</v>
      </c>
      <c r="H58" s="9">
        <v>0</v>
      </c>
      <c r="I58" s="16">
        <v>0</v>
      </c>
      <c r="J58" s="21">
        <f t="shared" si="0"/>
        <v>0</v>
      </c>
      <c r="K58" s="21">
        <f t="shared" si="1"/>
        <v>0</v>
      </c>
      <c r="L58" s="9">
        <v>0</v>
      </c>
      <c r="M58" s="9">
        <v>0</v>
      </c>
    </row>
    <row r="59" spans="1:13" ht="24" customHeight="1" thickBot="1">
      <c r="A59" s="8" t="s">
        <v>58</v>
      </c>
      <c r="B59" s="7"/>
      <c r="C59" s="7"/>
      <c r="D59" s="49" t="s">
        <v>76</v>
      </c>
      <c r="E59" s="50"/>
      <c r="F59" s="7">
        <v>46</v>
      </c>
      <c r="G59" s="9"/>
      <c r="H59" s="9"/>
      <c r="I59" s="16">
        <v>0</v>
      </c>
      <c r="J59" s="21">
        <f t="shared" si="0"/>
        <v>0</v>
      </c>
      <c r="K59" s="21">
        <f t="shared" si="1"/>
        <v>0</v>
      </c>
      <c r="L59" s="9">
        <v>0</v>
      </c>
      <c r="M59" s="9">
        <v>0</v>
      </c>
    </row>
    <row r="60" spans="1:13" ht="13.5" thickBot="1">
      <c r="A60" s="54"/>
      <c r="B60" s="7" t="s">
        <v>7</v>
      </c>
      <c r="C60" s="7"/>
      <c r="D60" s="49" t="s">
        <v>77</v>
      </c>
      <c r="E60" s="50"/>
      <c r="F60" s="7">
        <v>47</v>
      </c>
      <c r="G60" s="9">
        <v>0</v>
      </c>
      <c r="H60" s="9">
        <v>0</v>
      </c>
      <c r="I60" s="16">
        <v>0</v>
      </c>
      <c r="J60" s="21">
        <f t="shared" si="0"/>
        <v>0</v>
      </c>
      <c r="K60" s="21">
        <f t="shared" si="1"/>
        <v>0</v>
      </c>
      <c r="L60" s="9">
        <v>0</v>
      </c>
      <c r="M60" s="9">
        <v>0</v>
      </c>
    </row>
    <row r="61" spans="1:13" ht="31.5" customHeight="1" thickBot="1">
      <c r="A61" s="56"/>
      <c r="B61" s="7"/>
      <c r="C61" s="7"/>
      <c r="D61" s="9"/>
      <c r="E61" s="9" t="s">
        <v>78</v>
      </c>
      <c r="F61" s="7">
        <v>48</v>
      </c>
      <c r="G61" s="9">
        <v>0</v>
      </c>
      <c r="H61" s="9">
        <v>0</v>
      </c>
      <c r="I61" s="16">
        <v>0</v>
      </c>
      <c r="J61" s="21">
        <f t="shared" si="0"/>
        <v>0</v>
      </c>
      <c r="K61" s="21">
        <f t="shared" si="1"/>
        <v>0</v>
      </c>
      <c r="L61" s="9">
        <v>0</v>
      </c>
      <c r="M61" s="9">
        <v>0</v>
      </c>
    </row>
    <row r="62" spans="1:13" ht="16.5" customHeight="1" thickBot="1">
      <c r="A62" s="8" t="s">
        <v>59</v>
      </c>
      <c r="B62" s="7"/>
      <c r="C62" s="7"/>
      <c r="D62" s="49" t="s">
        <v>79</v>
      </c>
      <c r="E62" s="50"/>
      <c r="F62" s="17">
        <v>49</v>
      </c>
      <c r="G62" s="19">
        <v>4721</v>
      </c>
      <c r="H62" s="19">
        <v>5700</v>
      </c>
      <c r="I62" s="16">
        <f>H62/G62%</f>
        <v>120.73713196356704</v>
      </c>
      <c r="J62" s="21">
        <v>5000</v>
      </c>
      <c r="K62" s="21">
        <v>6000</v>
      </c>
      <c r="L62" s="9">
        <f>J62/H62%</f>
        <v>87.71929824561404</v>
      </c>
      <c r="M62" s="9">
        <f>K62/J62%</f>
        <v>120</v>
      </c>
    </row>
    <row r="63" spans="1:13" ht="16.5" customHeight="1" thickBot="1">
      <c r="A63" s="8" t="s">
        <v>60</v>
      </c>
      <c r="B63" s="7"/>
      <c r="C63" s="7"/>
      <c r="D63" s="49" t="s">
        <v>61</v>
      </c>
      <c r="E63" s="53"/>
      <c r="F63" s="36"/>
      <c r="G63" s="33"/>
      <c r="H63" s="33"/>
      <c r="I63" s="16"/>
      <c r="J63" s="21"/>
      <c r="K63" s="21"/>
      <c r="L63" s="9"/>
      <c r="M63" s="9"/>
    </row>
    <row r="64" spans="1:13" ht="17.25" customHeight="1" thickBot="1">
      <c r="A64" s="54"/>
      <c r="B64" s="7" t="s">
        <v>7</v>
      </c>
      <c r="C64" s="7"/>
      <c r="D64" s="49" t="s">
        <v>62</v>
      </c>
      <c r="E64" s="53"/>
      <c r="F64" s="36">
        <v>50</v>
      </c>
      <c r="G64" s="34">
        <v>208</v>
      </c>
      <c r="H64" s="33">
        <v>231</v>
      </c>
      <c r="I64" s="16">
        <f>H64/G64%</f>
        <v>111.0576923076923</v>
      </c>
      <c r="J64" s="21">
        <f t="shared" si="0"/>
        <v>254.10000000000002</v>
      </c>
      <c r="K64" s="21">
        <f>J64*110%</f>
        <v>279.51000000000005</v>
      </c>
      <c r="L64" s="9">
        <f>J64/H64%</f>
        <v>110.00000000000001</v>
      </c>
      <c r="M64" s="9">
        <f>K64/J64%</f>
        <v>110</v>
      </c>
    </row>
    <row r="65" spans="1:13" ht="16.5" customHeight="1" thickBot="1">
      <c r="A65" s="55"/>
      <c r="B65" s="7" t="s">
        <v>8</v>
      </c>
      <c r="C65" s="7"/>
      <c r="D65" s="49" t="s">
        <v>80</v>
      </c>
      <c r="E65" s="53"/>
      <c r="F65" s="36">
        <v>51</v>
      </c>
      <c r="G65" s="34">
        <v>205</v>
      </c>
      <c r="H65" s="33">
        <v>190</v>
      </c>
      <c r="I65" s="16">
        <f>H65/G65%</f>
        <v>92.6829268292683</v>
      </c>
      <c r="J65" s="21">
        <f t="shared" si="0"/>
        <v>209.00000000000003</v>
      </c>
      <c r="K65" s="21">
        <f>J65*110%</f>
        <v>229.90000000000006</v>
      </c>
      <c r="L65" s="9">
        <f>J65/H65%</f>
        <v>110.00000000000001</v>
      </c>
      <c r="M65" s="9">
        <f>K65/J65%</f>
        <v>110.00000000000001</v>
      </c>
    </row>
    <row r="66" spans="1:13" ht="32.25" customHeight="1" thickBot="1">
      <c r="A66" s="55"/>
      <c r="B66" s="7" t="s">
        <v>9</v>
      </c>
      <c r="C66" s="7"/>
      <c r="D66" s="49" t="s">
        <v>104</v>
      </c>
      <c r="E66" s="53"/>
      <c r="F66" s="36">
        <v>52</v>
      </c>
      <c r="G66" s="41">
        <v>4860</v>
      </c>
      <c r="H66" s="34">
        <v>6150</v>
      </c>
      <c r="I66" s="16">
        <f>H66/G66%</f>
        <v>126.5432098765432</v>
      </c>
      <c r="J66" s="16">
        <f t="shared" si="0"/>
        <v>6765.000000000001</v>
      </c>
      <c r="K66" s="16">
        <f>J66*110%</f>
        <v>7441.500000000002</v>
      </c>
      <c r="L66" s="9">
        <f>J66/H66%</f>
        <v>110.00000000000001</v>
      </c>
      <c r="M66" s="9">
        <f>K66/J66%</f>
        <v>110.00000000000001</v>
      </c>
    </row>
    <row r="67" spans="1:13" ht="43.5" customHeight="1" thickBot="1">
      <c r="A67" s="55"/>
      <c r="B67" s="7" t="s">
        <v>10</v>
      </c>
      <c r="C67" s="7"/>
      <c r="D67" s="49" t="s">
        <v>103</v>
      </c>
      <c r="E67" s="53"/>
      <c r="F67" s="36">
        <v>53</v>
      </c>
      <c r="G67" s="34">
        <v>4860</v>
      </c>
      <c r="H67" s="33">
        <v>6125</v>
      </c>
      <c r="I67" s="16">
        <f>H67/G67%</f>
        <v>126.02880658436213</v>
      </c>
      <c r="J67" s="21">
        <f t="shared" si="0"/>
        <v>6737.500000000001</v>
      </c>
      <c r="K67" s="16">
        <v>0</v>
      </c>
      <c r="L67" s="9">
        <v>0</v>
      </c>
      <c r="M67" s="9">
        <v>0</v>
      </c>
    </row>
    <row r="68" spans="1:13" ht="23.25" customHeight="1" thickBot="1">
      <c r="A68" s="55"/>
      <c r="B68" s="7" t="s">
        <v>11</v>
      </c>
      <c r="C68" s="7"/>
      <c r="D68" s="49" t="s">
        <v>100</v>
      </c>
      <c r="E68" s="53"/>
      <c r="F68" s="36">
        <v>54</v>
      </c>
      <c r="G68" s="42">
        <f>G15/G65</f>
        <v>632.5560975609756</v>
      </c>
      <c r="H68" s="35">
        <f>H15/H65</f>
        <v>760.3842105263158</v>
      </c>
      <c r="I68" s="16">
        <f>H68/G68%</f>
        <v>120.20818603412769</v>
      </c>
      <c r="J68" s="21">
        <f t="shared" si="0"/>
        <v>836.4226315789474</v>
      </c>
      <c r="K68" s="16">
        <f>J68*110%</f>
        <v>920.0648947368422</v>
      </c>
      <c r="L68" s="9">
        <f>J68/H68%</f>
        <v>110.00000000000001</v>
      </c>
      <c r="M68" s="9">
        <f>K68/J68%</f>
        <v>110.00000000000003</v>
      </c>
    </row>
    <row r="69" spans="1:13" ht="36.75" customHeight="1" thickBot="1">
      <c r="A69" s="55"/>
      <c r="B69" s="7" t="s">
        <v>23</v>
      </c>
      <c r="C69" s="7"/>
      <c r="D69" s="49" t="s">
        <v>81</v>
      </c>
      <c r="E69" s="50"/>
      <c r="F69" s="7">
        <v>55</v>
      </c>
      <c r="G69" s="9">
        <v>633</v>
      </c>
      <c r="H69" s="16">
        <f>H68</f>
        <v>760.3842105263158</v>
      </c>
      <c r="I69" s="16">
        <v>0</v>
      </c>
      <c r="J69" s="21">
        <f t="shared" si="0"/>
        <v>836.4226315789474</v>
      </c>
      <c r="K69" s="16">
        <v>0</v>
      </c>
      <c r="L69" s="9">
        <v>0</v>
      </c>
      <c r="M69" s="9">
        <v>0</v>
      </c>
    </row>
    <row r="70" spans="1:13" ht="27" customHeight="1" thickBot="1">
      <c r="A70" s="55"/>
      <c r="B70" s="7" t="s">
        <v>13</v>
      </c>
      <c r="C70" s="7"/>
      <c r="D70" s="49" t="s">
        <v>82</v>
      </c>
      <c r="E70" s="50"/>
      <c r="F70" s="7">
        <v>56</v>
      </c>
      <c r="G70" s="9">
        <v>1023</v>
      </c>
      <c r="H70" s="9">
        <v>1284</v>
      </c>
      <c r="I70" s="16">
        <f>H70/G70%</f>
        <v>125.5131964809384</v>
      </c>
      <c r="J70" s="16">
        <f t="shared" si="0"/>
        <v>1412.4</v>
      </c>
      <c r="K70" s="16">
        <f>J70*110%</f>
        <v>1553.6400000000003</v>
      </c>
      <c r="L70" s="9">
        <f>J70/H70%</f>
        <v>110.00000000000001</v>
      </c>
      <c r="M70" s="9">
        <f>K70/J70%</f>
        <v>110.00000000000001</v>
      </c>
    </row>
    <row r="71" spans="1:13" ht="24" customHeight="1" thickBot="1">
      <c r="A71" s="55"/>
      <c r="B71" s="7" t="s">
        <v>14</v>
      </c>
      <c r="C71" s="7"/>
      <c r="D71" s="49" t="s">
        <v>101</v>
      </c>
      <c r="E71" s="50"/>
      <c r="F71" s="7">
        <v>57</v>
      </c>
      <c r="G71" s="16">
        <f>G19/G14*1000</f>
        <v>1011.0892616155774</v>
      </c>
      <c r="H71" s="16">
        <f>H19/H14*1000</f>
        <v>991.8670487423342</v>
      </c>
      <c r="I71" s="16">
        <f>H71/G71%</f>
        <v>98.09886094106778</v>
      </c>
      <c r="J71" s="16">
        <f>H71*110%</f>
        <v>1091.0537536165677</v>
      </c>
      <c r="K71" s="16">
        <f>J71*110%</f>
        <v>1200.1591289782245</v>
      </c>
      <c r="L71" s="9">
        <f>J71/H71%</f>
        <v>110.00000000000001</v>
      </c>
      <c r="M71" s="9">
        <f>K71/J71%</f>
        <v>110.00000000000001</v>
      </c>
    </row>
    <row r="72" spans="1:13" ht="13.5" thickBot="1">
      <c r="A72" s="55"/>
      <c r="B72" s="7" t="s">
        <v>15</v>
      </c>
      <c r="C72" s="7"/>
      <c r="D72" s="49" t="s">
        <v>83</v>
      </c>
      <c r="E72" s="50"/>
      <c r="F72" s="7">
        <v>58</v>
      </c>
      <c r="G72" s="9">
        <v>174</v>
      </c>
      <c r="H72" s="9">
        <v>1200</v>
      </c>
      <c r="I72" s="16">
        <f>H72/G72%</f>
        <v>689.6551724137931</v>
      </c>
      <c r="J72" s="21">
        <f t="shared" si="0"/>
        <v>1320</v>
      </c>
      <c r="K72" s="16">
        <f>J72*110%</f>
        <v>1452.0000000000002</v>
      </c>
      <c r="L72" s="9">
        <v>0</v>
      </c>
      <c r="M72" s="9">
        <v>0</v>
      </c>
    </row>
    <row r="73" spans="1:13" ht="13.5" thickBot="1">
      <c r="A73" s="56"/>
      <c r="B73" s="7" t="s">
        <v>16</v>
      </c>
      <c r="C73" s="7"/>
      <c r="D73" s="49" t="s">
        <v>84</v>
      </c>
      <c r="E73" s="50"/>
      <c r="F73" s="7">
        <v>59</v>
      </c>
      <c r="G73" s="9">
        <v>2851</v>
      </c>
      <c r="H73" s="9">
        <v>3000</v>
      </c>
      <c r="I73" s="16">
        <f>H72/G72%</f>
        <v>689.6551724137931</v>
      </c>
      <c r="J73" s="21">
        <f t="shared" si="0"/>
        <v>3300.0000000000005</v>
      </c>
      <c r="K73" s="16">
        <f>J73*110%</f>
        <v>3630.000000000001</v>
      </c>
      <c r="L73" s="9">
        <f>J73/H73%</f>
        <v>110.00000000000001</v>
      </c>
      <c r="M73" s="9">
        <f>K73/J73%</f>
        <v>110</v>
      </c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6" ht="12.75" hidden="1"/>
    <row r="77" ht="12.75" hidden="1">
      <c r="J77" s="2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69" t="s">
        <v>111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3" ht="12.75">
      <c r="A80" s="69" t="s">
        <v>112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</sheetData>
  <sheetProtection/>
  <mergeCells count="75">
    <mergeCell ref="I2:M2"/>
    <mergeCell ref="A79:M79"/>
    <mergeCell ref="A80:M80"/>
    <mergeCell ref="A15:A18"/>
    <mergeCell ref="A10:M10"/>
    <mergeCell ref="A11:C12"/>
    <mergeCell ref="D11:E12"/>
    <mergeCell ref="F11:F12"/>
    <mergeCell ref="G11:G12"/>
    <mergeCell ref="I11:I12"/>
    <mergeCell ref="J11:J12"/>
    <mergeCell ref="K11:K12"/>
    <mergeCell ref="D15:E15"/>
    <mergeCell ref="D18:E18"/>
    <mergeCell ref="L11:M11"/>
    <mergeCell ref="B13:C13"/>
    <mergeCell ref="D13:E13"/>
    <mergeCell ref="D14:E14"/>
    <mergeCell ref="D45:E45"/>
    <mergeCell ref="D50:E50"/>
    <mergeCell ref="D51:E51"/>
    <mergeCell ref="A20:A32"/>
    <mergeCell ref="B21:B31"/>
    <mergeCell ref="D21:E21"/>
    <mergeCell ref="D22:E22"/>
    <mergeCell ref="D31:E31"/>
    <mergeCell ref="D32:E32"/>
    <mergeCell ref="C24:C30"/>
    <mergeCell ref="D46:E46"/>
    <mergeCell ref="D47:E47"/>
    <mergeCell ref="D48:E48"/>
    <mergeCell ref="D49:E49"/>
    <mergeCell ref="A40:A51"/>
    <mergeCell ref="D40:E40"/>
    <mergeCell ref="D41:E41"/>
    <mergeCell ref="D42:E42"/>
    <mergeCell ref="D43:E43"/>
    <mergeCell ref="A60:A61"/>
    <mergeCell ref="D60:E60"/>
    <mergeCell ref="D62:E62"/>
    <mergeCell ref="A54:A58"/>
    <mergeCell ref="B54:B58"/>
    <mergeCell ref="D54:E54"/>
    <mergeCell ref="D55:E55"/>
    <mergeCell ref="D56:E56"/>
    <mergeCell ref="D57:E57"/>
    <mergeCell ref="D73:E73"/>
    <mergeCell ref="D63:E63"/>
    <mergeCell ref="A64:A73"/>
    <mergeCell ref="D64:E64"/>
    <mergeCell ref="D65:E65"/>
    <mergeCell ref="D66:E66"/>
    <mergeCell ref="D67:E67"/>
    <mergeCell ref="D68:E68"/>
    <mergeCell ref="D69:E69"/>
    <mergeCell ref="K1:M1"/>
    <mergeCell ref="D70:E70"/>
    <mergeCell ref="D38:E38"/>
    <mergeCell ref="D20:E20"/>
    <mergeCell ref="D23:E23"/>
    <mergeCell ref="D33:E33"/>
    <mergeCell ref="D34:E34"/>
    <mergeCell ref="D58:E58"/>
    <mergeCell ref="D44:E44"/>
    <mergeCell ref="D19:E19"/>
    <mergeCell ref="A78:M78"/>
    <mergeCell ref="D39:E39"/>
    <mergeCell ref="D35:E35"/>
    <mergeCell ref="D36:E36"/>
    <mergeCell ref="D37:E37"/>
    <mergeCell ref="D72:E72"/>
    <mergeCell ref="D71:E71"/>
    <mergeCell ref="D59:E59"/>
    <mergeCell ref="D52:E52"/>
    <mergeCell ref="D53:E53"/>
  </mergeCells>
  <printOptions/>
  <pageMargins left="0.31496062992125984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&amp;CPagina &amp;P din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utilizator buget4</cp:lastModifiedBy>
  <cp:lastPrinted>2024-02-28T06:55:18Z</cp:lastPrinted>
  <dcterms:created xsi:type="dcterms:W3CDTF">2017-12-22T21:19:01Z</dcterms:created>
  <dcterms:modified xsi:type="dcterms:W3CDTF">2024-02-28T06:55:25Z</dcterms:modified>
  <cp:category/>
  <cp:version/>
  <cp:contentType/>
  <cp:contentStatus/>
</cp:coreProperties>
</file>