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390" windowHeight="2595" firstSheet="1" activeTab="1"/>
  </bookViews>
  <sheets>
    <sheet name="Anexa2" sheetId="1" state="hidden" r:id="rId1"/>
    <sheet name="Anexa_1" sheetId="2" r:id="rId2"/>
  </sheets>
  <definedNames>
    <definedName name="_xlnm.Print_Area" localSheetId="1">'Anexa_1'!$A$2:$M$78</definedName>
    <definedName name="_xlnm.Print_Area" localSheetId="0">'Anexa2'!$A$3:$L$183</definedName>
  </definedNames>
  <calcPr fullCalcOnLoad="1"/>
</workbook>
</file>

<file path=xl/sharedStrings.xml><?xml version="1.0" encoding="utf-8"?>
<sst xmlns="http://schemas.openxmlformats.org/spreadsheetml/2006/main" count="439" uniqueCount="323">
  <si>
    <t xml:space="preserve"> RAADPFL CRAIOVA</t>
  </si>
  <si>
    <t>RO7403230</t>
  </si>
  <si>
    <t>Detalierea indicatorilor economico-financiari prevăzuţi în bugetul de venituri şi cheltuieli</t>
  </si>
  <si>
    <t>mii lei</t>
  </si>
  <si>
    <t>INDICATORI</t>
  </si>
  <si>
    <t>Nr. rd.</t>
  </si>
  <si>
    <t>%</t>
  </si>
  <si>
    <t>TrimI</t>
  </si>
  <si>
    <t>TrimII</t>
  </si>
  <si>
    <t>TrimIII</t>
  </si>
  <si>
    <t>An 2022</t>
  </si>
  <si>
    <t>I.</t>
  </si>
  <si>
    <t>VENITURI TOTALE (Rd.2+Rd.22+Rd.28)</t>
  </si>
  <si>
    <t>Venituri totale din exploatare (Rd.3+Rd.8+Rd.9+Rd.12+Rd.13+Rd.14), din care:</t>
  </si>
  <si>
    <t>a)</t>
  </si>
  <si>
    <t>din producţia vândută (Rd.4+Rd.5+Rd.6+Rd.7), din care:</t>
  </si>
  <si>
    <t>a1)</t>
  </si>
  <si>
    <t>din vânzarea produselor</t>
  </si>
  <si>
    <t>a2)</t>
  </si>
  <si>
    <t>din servicii prestate</t>
  </si>
  <si>
    <t>a3)</t>
  </si>
  <si>
    <t>din redevenţe şi chirii</t>
  </si>
  <si>
    <t>a4)</t>
  </si>
  <si>
    <t>alte venituri</t>
  </si>
  <si>
    <t>b)</t>
  </si>
  <si>
    <t>din vânzarea mărfurilor</t>
  </si>
  <si>
    <t>c)</t>
  </si>
  <si>
    <t>din subvenţii şi transferuri de exploatare aferente cifrei de afaceri nete (Rd.10+Rd.11), din care:</t>
  </si>
  <si>
    <t>c1</t>
  </si>
  <si>
    <t>subvenţii, cf. prevederilor  legale în vigoare</t>
  </si>
  <si>
    <t>c2</t>
  </si>
  <si>
    <t>transferuri, cf.  prevederilor    legale  în  vigoare</t>
  </si>
  <si>
    <t>d)</t>
  </si>
  <si>
    <t>din producţia de imobilizări</t>
  </si>
  <si>
    <t>e)</t>
  </si>
  <si>
    <t>venituri aferente costului producţiei în curs de execuţie</t>
  </si>
  <si>
    <t>f)</t>
  </si>
  <si>
    <t>alte venituri din exploatare (Rd.15+Rd.16+Rd.19+Rd.20+Rd.21), din care:</t>
  </si>
  <si>
    <t>f1)</t>
  </si>
  <si>
    <t>din amenzi şi penalităţi</t>
  </si>
  <si>
    <t>f2)</t>
  </si>
  <si>
    <t>din vânzarea activelor şi alte operaţii de capital (Rd.18+Rd.19), din care:</t>
  </si>
  <si>
    <t xml:space="preserve"> - active corporale</t>
  </si>
  <si>
    <t xml:space="preserve"> - active necorporale</t>
  </si>
  <si>
    <t>f3)</t>
  </si>
  <si>
    <t>din subvenţii pentru investiţii</t>
  </si>
  <si>
    <t>f4)</t>
  </si>
  <si>
    <t>din valorificarea certificatelor CO2</t>
  </si>
  <si>
    <t>f5)</t>
  </si>
  <si>
    <t>Venituri financiare (Rd.23+Rd.24+Rd.25+Rd.26+Rd.27), din care:</t>
  </si>
  <si>
    <t>din imobilizări financiare</t>
  </si>
  <si>
    <t>din investiţii financiare</t>
  </si>
  <si>
    <t>din diferenţe de curs</t>
  </si>
  <si>
    <t>din dobânzi</t>
  </si>
  <si>
    <t>alte venituri financiare</t>
  </si>
  <si>
    <t>Venituri extraordinare</t>
  </si>
  <si>
    <t>II</t>
  </si>
  <si>
    <t>CHELTUIELI TOTALE  (Rd.30+Rd.136+Rd.144)</t>
  </si>
  <si>
    <t>Cheltuieli de exploatare (Rd.31+Rd.79+Rd.86+Rd.120), din care:</t>
  </si>
  <si>
    <t>A. Cheltuieli cu bunuri şi servicii (Rd.32+Rd.40+Rd.46), din care:</t>
  </si>
  <si>
    <t>A1</t>
  </si>
  <si>
    <t>Cheltuieli privind stocurile (Rd.33+Rd.34+Rd.37+Rd.38+Rd.39), din care:</t>
  </si>
  <si>
    <t>cheltuieli cu materiile prime si materiale</t>
  </si>
  <si>
    <t>cheltuieli cu materialele consumabile, din care:</t>
  </si>
  <si>
    <t>b1)</t>
  </si>
  <si>
    <t>cheltuieli cu piesele de schimb</t>
  </si>
  <si>
    <t>b2)</t>
  </si>
  <si>
    <t>cheltuieli cu combustibilii</t>
  </si>
  <si>
    <t>cheltuieli privind materialele de natura obiectelor de inventar</t>
  </si>
  <si>
    <t>cheltuieli privind energia şi apa</t>
  </si>
  <si>
    <t>cheltuieli privind mărfurile</t>
  </si>
  <si>
    <t>A2</t>
  </si>
  <si>
    <t>Cheltuieli privind serviciile executate de terţi (Rd.41+Rd.42+Rd.45), din care:</t>
  </si>
  <si>
    <t>cheltuieli cu întreţinerea şi reparaţiile</t>
  </si>
  <si>
    <t>cheltuieli privind chiriile (Rd.43+Rd.44) din care:</t>
  </si>
  <si>
    <t xml:space="preserve"> - către operatori cu capital integral/majoritar de stat</t>
  </si>
  <si>
    <t xml:space="preserve"> - către operatori cu capital privat</t>
  </si>
  <si>
    <t>prime de asigurare</t>
  </si>
  <si>
    <t>A3</t>
  </si>
  <si>
    <t>Cheltuieli cu alte servicii executate de terţi (Rd.47+Rd.48+Rd.50+Rd.57+Rd.62+Rd.63+Rd.67+   Rd.68+Rd.69+Rd.78), din care:</t>
  </si>
  <si>
    <t>cheltuieli cu colaboratorii</t>
  </si>
  <si>
    <t>cheltuieli privind comisioanele şi onorariul, din care:</t>
  </si>
  <si>
    <t>cheltuieli privind consultanţa juridică</t>
  </si>
  <si>
    <t>cheltuieli de protocol, reclamă şi publicitate (Rd.51+Rd.53), din care:</t>
  </si>
  <si>
    <t>c1)</t>
  </si>
  <si>
    <t>cheltuieli de protocol, din care:</t>
  </si>
  <si>
    <t xml:space="preserve"> - tichete cadou potrivit Legii nr.193/2006, cu modificările ulterioare</t>
  </si>
  <si>
    <t>c2)</t>
  </si>
  <si>
    <t>cheltuieli de reclamă şi publicitate, din care:</t>
  </si>
  <si>
    <t xml:space="preserve"> -  tichete cadou ptr. cheltuieli de reclamă şi publicitate, potrivit Legii  nr.193/2006, cu modificările ulterioare</t>
  </si>
  <si>
    <t xml:space="preserve"> - tichete cadou ptr. campanii de marketing, studiul pieţei, promovarea pe pieţe existente sau noi, potrivit Legii nr.193/2006, cu  modificările ulterioare</t>
  </si>
  <si>
    <t xml:space="preserve"> - ch.de promovare a produselor</t>
  </si>
  <si>
    <t>Ch. cu sponsorizarea (Rd.58+Rd.59+Rd.60+Rd.61), din care:</t>
  </si>
  <si>
    <t>d1)</t>
  </si>
  <si>
    <t>ch.de sponsorizare a cluburilor sportive</t>
  </si>
  <si>
    <t>d2)</t>
  </si>
  <si>
    <t>ch. de sponsorizare a unităţilor de cult</t>
  </si>
  <si>
    <t>d3)</t>
  </si>
  <si>
    <t>ch. privind acordarea ajutoarelor umanitare si sociale</t>
  </si>
  <si>
    <t>d4)</t>
  </si>
  <si>
    <t>alte cheltuieli cu sponsorizarea</t>
  </si>
  <si>
    <t>cheltuieli cu transportul de bunuri şi persoane</t>
  </si>
  <si>
    <t>cheltuieli de deplasare, detaşare, transfer, din care:</t>
  </si>
  <si>
    <t xml:space="preserve">     - cheltuieli cu diurna (Rd.65+Rd.66), din care:</t>
  </si>
  <si>
    <t xml:space="preserve">              -interna</t>
  </si>
  <si>
    <t xml:space="preserve">              -externa</t>
  </si>
  <si>
    <t>g)</t>
  </si>
  <si>
    <t>cheltuieli poştale şi taxe de telecomunicaţii</t>
  </si>
  <si>
    <t>h)</t>
  </si>
  <si>
    <t>cheltuieli cu serviciile bancare şi asimilate</t>
  </si>
  <si>
    <t>i)</t>
  </si>
  <si>
    <t>alte cheltuieli cu serviciile executate de terţi, din care:</t>
  </si>
  <si>
    <t>i1)</t>
  </si>
  <si>
    <t>cheltuieli de asigurare şi pază</t>
  </si>
  <si>
    <t>i2)</t>
  </si>
  <si>
    <t>cheltuieli privind întreţinerea şi funcţionarea tehnicii de calcul</t>
  </si>
  <si>
    <t>i3)</t>
  </si>
  <si>
    <t>cheltuieli cu pregătirea profesională</t>
  </si>
  <si>
    <t>i4)</t>
  </si>
  <si>
    <t>cheltuieli cu reevaluarea imobilizărilor corporale şi necorporale, din care:</t>
  </si>
  <si>
    <r>
      <t>-</t>
    </r>
    <r>
      <rPr>
        <b/>
        <i/>
        <sz val="10"/>
        <color indexed="8"/>
        <rFont val="Arial"/>
        <family val="2"/>
      </rPr>
      <t>aferente bunurilor de natura domeniului public</t>
    </r>
  </si>
  <si>
    <t>i5)</t>
  </si>
  <si>
    <t>cheltuieli cu prestaţiile efectuate de filiale</t>
  </si>
  <si>
    <t>i6)</t>
  </si>
  <si>
    <t>cheltuieli privind recrutarea şi plasarea personalului de conducere cf. Ordonanţei de urgenţă a Guvernului nr. 109/2011</t>
  </si>
  <si>
    <t>i7)</t>
  </si>
  <si>
    <t>cheltuieli cu anunţurile privind licitaţiile şi alte anunţuri</t>
  </si>
  <si>
    <t>j)</t>
  </si>
  <si>
    <t>alte cheltuieli</t>
  </si>
  <si>
    <t>B  Cheltuieli cu impozite, taxe şi vărsăminte asimilate (Rd.80+Rd.81+Rd.82+Rd.83+Rd.84+Rd.85), din care:</t>
  </si>
  <si>
    <t>ch. cu taxa pt.activitatea de exploatare  a resurselor minerale</t>
  </si>
  <si>
    <t>ch. cu redevenţa pentru  concesionarea  bunurilor publice şi resursele minerale</t>
  </si>
  <si>
    <t>ch. cu taxa de licenţă</t>
  </si>
  <si>
    <t>ch. cu taxa de autorizare</t>
  </si>
  <si>
    <t>ch. cu taxa de mediu</t>
  </si>
  <si>
    <t>cheltuieli cu alte taxe şi impozite</t>
  </si>
  <si>
    <t>C. Cheltuieli cu personalul (Rd.87+Rd.100+Rd.104+Rd.113), din care:</t>
  </si>
  <si>
    <t>C0</t>
  </si>
  <si>
    <t>Cheltuieli de natură salarială (Rd.88+ Rd.92)</t>
  </si>
  <si>
    <t>C1</t>
  </si>
  <si>
    <t>Cheltuieli  cu salariile (Rd.89+Rd.90+Rd.91), din care:</t>
  </si>
  <si>
    <t xml:space="preserve"> a) salarii de bază</t>
  </si>
  <si>
    <t xml:space="preserve"> b) sporuri, prime şi alte bonificaţii aferente salariului de bază (conform CCM)</t>
  </si>
  <si>
    <t xml:space="preserve"> c) alte bonificaţii (conform CCM)</t>
  </si>
  <si>
    <t>C2</t>
  </si>
  <si>
    <t>Bonusuri (Rd.93+Rd.96+Rd.97+Rd.98+ Rd.99), din care:</t>
  </si>
  <si>
    <t>a) cheltuieli sociale prevăzute la art. 25  din Legea nr227/2015 privind Codul Fiscal cu modificarile si completarile ulterioare</t>
  </si>
  <si>
    <t xml:space="preserve"> - tichete de creşă, cf. Legii nr. 193/2006, cu modificările ulterioare;</t>
  </si>
  <si>
    <t xml:space="preserve"> - tichete cadou pentru cheltuieli sociale potrivit Legii nr. 193/2006, cu modificările ulterioare;</t>
  </si>
  <si>
    <t>b) tichete de masă;</t>
  </si>
  <si>
    <t>c) tichete de vacanţă;</t>
  </si>
  <si>
    <t>d) ch. privind participarea  salariaţilor la profitul obtinut în anul precedent</t>
  </si>
  <si>
    <t>e) alte cheltuieli conform CCM.</t>
  </si>
  <si>
    <t>C3</t>
  </si>
  <si>
    <t>Alte cheltuieli cu personalul (Rd.101+Rd.102+Rd.103), din care:</t>
  </si>
  <si>
    <t>a) ch. cu plăţile compensatorii   aferente disponibilizărilor de personal</t>
  </si>
  <si>
    <t>b) ch. cu drepturile  salariale cuvenite în baza unor hotărâri judecătoreşti</t>
  </si>
  <si>
    <t>c) cheltuieli de natură salarială aferente restructurarii, privatizarii, administrator special, alte comisii si comitete</t>
  </si>
  <si>
    <t>C4</t>
  </si>
  <si>
    <t>Cheltuieli aferente contractului de mandat si a altor organe de conducere si control, comisii si comitete (Rd.105+Rd.108+Rd.111+ Rd.112), din care:</t>
  </si>
  <si>
    <t>a) pentru directori/directorat</t>
  </si>
  <si>
    <t>-componenta fixă</t>
  </si>
  <si>
    <t>-componenta variabilă</t>
  </si>
  <si>
    <t>b) pentru consiliul de administraţie/consiliul de supraveghere, din care:</t>
  </si>
  <si>
    <t>c) pentru AGA şi cenzori</t>
  </si>
  <si>
    <t>d) pentru alte comisii şi comitete constituite potrivit legii</t>
  </si>
  <si>
    <t>C5</t>
  </si>
  <si>
    <t>Cheltuieli cu contributiile datorate de angajator</t>
  </si>
  <si>
    <t>D. Alte cheltuieli de exploatare (Rd.121+Rd.124+Rd.125+Rd.126+Rd.127+Rd.128), din care:</t>
  </si>
  <si>
    <t>cheltuieli cu majorări şi penalităţi (Rd.122+Rd.123), din care:</t>
  </si>
  <si>
    <t xml:space="preserve">     - către bugetul general consolidat</t>
  </si>
  <si>
    <t xml:space="preserve">     - către alţi creditori</t>
  </si>
  <si>
    <t>cheltuieli privind activele imobilizate</t>
  </si>
  <si>
    <t>cheltuieli aferente transferurilor pentru plata personalului</t>
  </si>
  <si>
    <t>ch. cu amortizarea imobilizărilor corporale şi necorporale</t>
  </si>
  <si>
    <t>ajustări şi deprecieri pentru pierdere de valoare şi provizioane (Rd.126-Rd.123), din care:</t>
  </si>
  <si>
    <t>cheltuieli privind ajustările şi provizioanele</t>
  </si>
  <si>
    <t>f1.1)</t>
  </si>
  <si>
    <t>-provizioane privind participarea la profit a salariaţilor</t>
  </si>
  <si>
    <t>f1.2)</t>
  </si>
  <si>
    <t>- provizioane in legatura cu contractul de mandat</t>
  </si>
  <si>
    <t>venituri din provizioane şi ajustări pentru depreciere sau pierderi de valoare , din care:</t>
  </si>
  <si>
    <t>f2.1)</t>
  </si>
  <si>
    <t>din anularea provizioanelor (Rd.133+Rd.134+Rd.135), din care:</t>
  </si>
  <si>
    <t xml:space="preserve"> - din participarea salariaţilor la profit</t>
  </si>
  <si>
    <t xml:space="preserve"> - din deprecierea imobilizărilor corporale şi a activelor circulante</t>
  </si>
  <si>
    <t xml:space="preserve"> - venituri din alte provizioane</t>
  </si>
  <si>
    <t>Cheltuieli financiare (Rd.137+Rd.140+Rd.143), din care:</t>
  </si>
  <si>
    <t>cheltuieli privind dobânzile (Rd.138+Rd.139), din care:</t>
  </si>
  <si>
    <t>aferente creditelor pentru investiţii</t>
  </si>
  <si>
    <t>aferente creditelor pentru activitatea curentă</t>
  </si>
  <si>
    <t>cheltuieli din diferenţe de curs valutar (Rd.141+Rd.142), din care:</t>
  </si>
  <si>
    <t>alte cheltuieli financiare</t>
  </si>
  <si>
    <t>Cheltuieli extraordinare</t>
  </si>
  <si>
    <t>III</t>
  </si>
  <si>
    <t>REZULTATUL BRUT (profit/pierdere)   (Rd.1-Rd.29)</t>
  </si>
  <si>
    <t>venituri neimpozabile</t>
  </si>
  <si>
    <t>cheltuieli nedeductibile fiscal</t>
  </si>
  <si>
    <t>IV</t>
  </si>
  <si>
    <t>IMPOZIT PE PROFIT</t>
  </si>
  <si>
    <t>V</t>
  </si>
  <si>
    <t>DATE DE FUNDAMENTARE</t>
  </si>
  <si>
    <t>Venituri totale din exploatare(rd2)</t>
  </si>
  <si>
    <t>Venituri totale din subventii si transferuri</t>
  </si>
  <si>
    <t>Alte venituri care nu se iau in calcul la determinarea productivitatii muncii cf Legii anuale a bugetului de stat</t>
  </si>
  <si>
    <t>Cheltuieli de natură salarială (Rd.87),din care:</t>
  </si>
  <si>
    <t>Cheltuieli  cu salariile (Rd.88)</t>
  </si>
  <si>
    <t>Nr. de personal prognozat la finele anului</t>
  </si>
  <si>
    <t>Nr.mediu de salariaţi</t>
  </si>
  <si>
    <t>Castigul mediu lunar pe salariat(lei/pers) deterninat pe baza cheltuielilor de natura salariala [(rd.147-rd93-rd98)/rd153]/12*1000</t>
  </si>
  <si>
    <t>x</t>
  </si>
  <si>
    <t xml:space="preserve"> b)</t>
  </si>
  <si>
    <t>Câştigul mediu  lunar pe salariat (lei/persoană) determinat pe baza cheltuielilor de natură salarială, recalculat cf Legii anuale a bugetului de stat</t>
  </si>
  <si>
    <t>Productivitatea muncii în unităţi valorice pe total personal mediu (lei/persoană) (Rd.2/Rd.153)</t>
  </si>
  <si>
    <t>Productivitatea muncii în unităţi valorice pe total personal mediu recalculat cf Legii anuale a bugetului de stat</t>
  </si>
  <si>
    <t>Elemente de calcul a productivitatii muncii in  unităţi fizice, din care</t>
  </si>
  <si>
    <t xml:space="preserve"> - cantitatea de produse finite (QPF)</t>
  </si>
  <si>
    <t xml:space="preserve"> - pret mediu (p)</t>
  </si>
  <si>
    <t xml:space="preserve"> - valoare=QPF x  p</t>
  </si>
  <si>
    <t xml:space="preserve"> - pondere in venituri totale de exploatare =   Rd.161/Rd.2</t>
  </si>
  <si>
    <t>Plăţi restante</t>
  </si>
  <si>
    <t>Creanţe restante, din care:</t>
  </si>
  <si>
    <t xml:space="preserve"> - de la operatori cu capital integral/majoritar de stat</t>
  </si>
  <si>
    <t xml:space="preserve"> - de la operatori cu capital privat</t>
  </si>
  <si>
    <t xml:space="preserve"> - de la bugetul de stat</t>
  </si>
  <si>
    <t xml:space="preserve"> - de la bugetul local</t>
  </si>
  <si>
    <t xml:space="preserve"> - de la alte entitati</t>
  </si>
  <si>
    <t xml:space="preserve">%       </t>
  </si>
  <si>
    <t>Estimări an 2024</t>
  </si>
  <si>
    <t>9=7/5</t>
  </si>
  <si>
    <t>10=8/7</t>
  </si>
  <si>
    <t>6=5/4</t>
  </si>
  <si>
    <t>VENITURI TOTALE  (Rd.1=Rd.2+Rd.5+Rd.6)</t>
  </si>
  <si>
    <t>Venituri totale din exploatare, din care:</t>
  </si>
  <si>
    <t>Venituri financiare</t>
  </si>
  <si>
    <t>CHELTUIELI TOTALE  (Rd.7=Rd.8+Rd.20+Rd.21)</t>
  </si>
  <si>
    <t>Cheltuieli de exploatare, din care:</t>
  </si>
  <si>
    <t>A.</t>
  </si>
  <si>
    <t>cheltuieli cu bunuri si servicii</t>
  </si>
  <si>
    <t>B.</t>
  </si>
  <si>
    <t>cheltuieli cu impozite, taxe si varsaminte asimilate</t>
  </si>
  <si>
    <t>C.</t>
  </si>
  <si>
    <t>cheltuieli cu personalul, din care:</t>
  </si>
  <si>
    <t>Cheltuieli de natură salarială(Rd.13+Rd.14)</t>
  </si>
  <si>
    <t>ch. cu salariile</t>
  </si>
  <si>
    <t>bonusuri</t>
  </si>
  <si>
    <t>alte cheltuieli  cu personalul, din care:</t>
  </si>
  <si>
    <t>cheltuieli cu plati compensatorii aferente disponibilizarilor de personal</t>
  </si>
  <si>
    <t>Cheltuieli aferente contractului de mandat si a altor organe de conducere si control, comisii si comitete</t>
  </si>
  <si>
    <t>cheltuieli cu contributiile datorate de angajator</t>
  </si>
  <si>
    <t>D.</t>
  </si>
  <si>
    <t>alte cheltuieli de exploatare</t>
  </si>
  <si>
    <t>Cheltuieli financiare</t>
  </si>
  <si>
    <t>REZULTATUL BRUT (profit/pierdere)</t>
  </si>
  <si>
    <t>PROFITUL CONTABIL RĂMAS DUPĂ DEDUCEREA IMPOZITULUI PE PROFIT, din care:</t>
  </si>
  <si>
    <t>Rezerve legale</t>
  </si>
  <si>
    <t>Alte rezerve reprezentând facilităţi fiscale prevăzute de lege</t>
  </si>
  <si>
    <t>Acoperirea pierderilor contabile din anii precedenti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</si>
  <si>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</si>
  <si>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Alte repartizări prevăzute de lege investitii</t>
  </si>
  <si>
    <t>Profitul contabil rămas după deducerea sumelor de la Rd. 25, 26, 27, 28, 29</t>
  </si>
  <si>
    <t>Participarea salariaţilor la profit în limita a 10% din profitul net,  dar nu mai mult de nivelul unui salariu de bază mediu lunar realizat la nivelul operatorului economic în exerciţiul  financiar de referinţă</t>
  </si>
  <si>
    <t>Minimim 50% vărsăminte la bugetul de stat sau local în cazul regiilor autonome, ori dividende cuvenite actionarilor, în cazul societăţilor/ companiilor naţionale şi societăţilor cu capital integral sau majoritar de stat, din care:</t>
  </si>
  <si>
    <t xml:space="preserve">   -  dividende cuvenite bugetului de stat</t>
  </si>
  <si>
    <t xml:space="preserve">   - dividende cuvenite bugetului local</t>
  </si>
  <si>
    <t>33a</t>
  </si>
  <si>
    <t xml:space="preserve">   -  dividende cuvenite altor acţionari</t>
  </si>
  <si>
    <t>Profitul nerepartizat pe destinaţiile prevăzute la Rd.31 - Rd.32 se repartizează la alte rezerve şi constituie sursă proprie de finanţare</t>
  </si>
  <si>
    <t>VI</t>
  </si>
  <si>
    <t>VENITURI DIN FONDURI EUROPENE</t>
  </si>
  <si>
    <t>VII</t>
  </si>
  <si>
    <t>CHELTUIELI ELIGIBILE DIN FONDURI EUROPENE,   din care</t>
  </si>
  <si>
    <t xml:space="preserve"> cheltuieli materiale</t>
  </si>
  <si>
    <t>cheltuieli cu salariile</t>
  </si>
  <si>
    <t>cheltuieli privind prestarile de servicii</t>
  </si>
  <si>
    <t>cheltuieli cu reclama si publicitate</t>
  </si>
  <si>
    <t>VIII</t>
  </si>
  <si>
    <t>SURSE DE FINANŢARE A INVESTIŢIILOR, din care:</t>
  </si>
  <si>
    <t>Alocaţii de la buget</t>
  </si>
  <si>
    <t>alocaţii bugetare aferente plăţii angajamentelor din anii anteriori</t>
  </si>
  <si>
    <t>IX</t>
  </si>
  <si>
    <t>CHELTUIELI  PENTRU INVESTIŢII</t>
  </si>
  <si>
    <t>X</t>
  </si>
  <si>
    <t>Nr.mediu de salariaţi total</t>
  </si>
  <si>
    <t>Castigul mediu  lunar pe salariat (lei/persoană) determinat pe baza cheltuielilor de natură salarială*</t>
  </si>
  <si>
    <t>Castigul mediu lunar pe salariat deterninat pe baza cheltuielilor de natura salariala, recalculat cf Legii anuale a bugetului de stat**</t>
  </si>
  <si>
    <t>Productivitatea muncii în unităţi valorice pe total personal mediu (mii lei/persoană) (Rd.2/Rd.49)</t>
  </si>
  <si>
    <t>Productivitatea muncii în unităţi valorice pe total personal mediu recalculat cf Legii anuale a bugetului de stat(mii lei/persoană) (Rd.2/Rd.49)</t>
  </si>
  <si>
    <t>Productivitatea muncii în unităţi fizice pe total personal mediu (cantitate produse finite/persoana)</t>
  </si>
  <si>
    <t>Cheltuieli totale la 1000 lei venituri totale        (Rd.7/Rd.1)x1000</t>
  </si>
  <si>
    <t>Creanţe restante</t>
  </si>
  <si>
    <t>*</t>
  </si>
  <si>
    <t>Rd50=Rd 154 dinAnexa 2</t>
  </si>
  <si>
    <t>**</t>
  </si>
  <si>
    <t>Rd51=Rd 155 dinAnexa 2</t>
  </si>
  <si>
    <t>Aprobat</t>
  </si>
  <si>
    <t>4a</t>
  </si>
  <si>
    <t>Realizat an 2021</t>
  </si>
  <si>
    <t>conform hca nr.113/12.10.2022</t>
  </si>
  <si>
    <t>conform hclm nr.542/27.10.2022</t>
  </si>
  <si>
    <t>Propuneri an 2023</t>
  </si>
  <si>
    <t>An 2023</t>
  </si>
  <si>
    <t>7a</t>
  </si>
  <si>
    <t>7b</t>
  </si>
  <si>
    <t>Estimări an 2025</t>
  </si>
  <si>
    <t>Realizat conf balanta de verif 31.12.2022</t>
  </si>
  <si>
    <t>Realizat cf balanta la 30.09.2023</t>
  </si>
  <si>
    <t>An curent 2023</t>
  </si>
  <si>
    <t>Propuneri rectificare an curent 2023</t>
  </si>
  <si>
    <t>6a</t>
  </si>
  <si>
    <t>11a</t>
  </si>
  <si>
    <t>11b</t>
  </si>
  <si>
    <t>11c</t>
  </si>
  <si>
    <t>11d</t>
  </si>
  <si>
    <t>9=8/5*100</t>
  </si>
  <si>
    <t>10=8/6*100</t>
  </si>
  <si>
    <t>BVC an2023 aprobat prin HCLM NR.76/23.02.2023</t>
  </si>
  <si>
    <t>ANEXA</t>
  </si>
  <si>
    <t xml:space="preserve"> BUGET DE VENITURI SI CHELTUIELI  PE ANUL 2023 AL RAADPFL CRAIOVA</t>
  </si>
  <si>
    <t>BVC rectificat</t>
  </si>
  <si>
    <t>PREȘEDINTE DE ȘEDINȚĂ</t>
  </si>
  <si>
    <t>LUCIAN-COSTIN DINDIRICĂ</t>
  </si>
  <si>
    <t>la Hotărârea nr. 565/28.11.2023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</si>
</sst>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mmm&quot;.&quot;yy"/>
    <numFmt numFmtId="167" formatCode="0&quot; &quot;%"/>
    <numFmt numFmtId="168" formatCode="[$$-409]#,##0.00;[Red]&quot;-&quot;[$$-409]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18]dddd\,\ d\ mmmm\ yyyy"/>
    <numFmt numFmtId="174" formatCode="#,##0.00\ &quot;lei&quot;"/>
  </numFmts>
  <fonts count="84">
    <font>
      <sz val="11"/>
      <color rgb="FF000000"/>
      <name val="Arial1"/>
      <family val="0"/>
    </font>
    <font>
      <sz val="11"/>
      <color indexed="8"/>
      <name val="Calibri"/>
      <family val="2"/>
    </font>
    <font>
      <b/>
      <i/>
      <sz val="10"/>
      <color indexed="8"/>
      <name val="Arial"/>
      <family val="2"/>
    </font>
    <font>
      <sz val="8"/>
      <name val="Arial1"/>
      <family val="0"/>
    </font>
    <font>
      <sz val="11"/>
      <color indexed="8"/>
      <name val="Arial1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sz val="11"/>
      <color indexed="9"/>
      <name val="Calibri"/>
      <family val="2"/>
    </font>
    <font>
      <sz val="10"/>
      <color indexed="17"/>
      <name val="Arial1"/>
      <family val="0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b/>
      <sz val="24"/>
      <color indexed="8"/>
      <name val="Arial1"/>
      <family val="0"/>
    </font>
    <font>
      <u val="single"/>
      <sz val="10"/>
      <color indexed="12"/>
      <name val="Arial1"/>
      <family val="0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63"/>
      <name val="Arial1"/>
      <family val="0"/>
    </font>
    <font>
      <b/>
      <i/>
      <u val="single"/>
      <sz val="10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1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1"/>
      <family val="0"/>
    </font>
    <font>
      <i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1"/>
      <family val="0"/>
    </font>
    <font>
      <i/>
      <sz val="11"/>
      <color indexed="8"/>
      <name val="Arial1"/>
      <family val="0"/>
    </font>
    <font>
      <sz val="11"/>
      <color theme="1"/>
      <name val="Calibri"/>
      <family val="2"/>
    </font>
    <font>
      <b/>
      <sz val="10"/>
      <color rgb="FF000000"/>
      <name val="Arial1"/>
      <family val="0"/>
    </font>
    <font>
      <sz val="10"/>
      <color rgb="FFFFFFFF"/>
      <name val="Arial1"/>
      <family val="0"/>
    </font>
    <font>
      <sz val="11"/>
      <color theme="0"/>
      <name val="Calibri"/>
      <family val="2"/>
    </font>
    <font>
      <sz val="10"/>
      <color rgb="FF006600"/>
      <name val="Arial1"/>
      <family val="0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800080"/>
      <name val="Calibri"/>
      <family val="2"/>
    </font>
    <font>
      <b/>
      <sz val="10"/>
      <color rgb="FFFFFFFF"/>
      <name val="Arial1"/>
      <family val="0"/>
    </font>
    <font>
      <sz val="11"/>
      <color rgb="FF000000"/>
      <name val="Calibri"/>
      <family val="2"/>
    </font>
    <font>
      <i/>
      <sz val="10"/>
      <color rgb="FF808080"/>
      <name val="Arial1"/>
      <family val="0"/>
    </font>
    <font>
      <b/>
      <sz val="24"/>
      <color rgb="FF000000"/>
      <name val="Arial1"/>
      <family val="0"/>
    </font>
    <font>
      <u val="single"/>
      <sz val="10"/>
      <color rgb="FF0000EE"/>
      <name val="Arial1"/>
      <family val="0"/>
    </font>
    <font>
      <b/>
      <sz val="11"/>
      <color rgb="FF3F3F3F"/>
      <name val="Calibri"/>
      <family val="2"/>
    </font>
    <font>
      <sz val="11"/>
      <color rgb="FF333399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0"/>
      <color rgb="FF333333"/>
      <name val="Arial1"/>
      <family val="0"/>
    </font>
    <font>
      <b/>
      <i/>
      <u val="single"/>
      <sz val="10"/>
      <color rgb="FF000000"/>
      <name val="Arial1"/>
      <family val="0"/>
    </font>
    <font>
      <b/>
      <i/>
      <u val="single"/>
      <sz val="11"/>
      <color rgb="FF000000"/>
      <name val="Arial1"/>
      <family val="0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8"/>
      <color rgb="FF003366"/>
      <name val="Cambria"/>
      <family val="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  <font>
      <sz val="10"/>
      <color rgb="FFCC0000"/>
      <name val="Arial1"/>
      <family val="0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b/>
      <i/>
      <sz val="12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1"/>
      <family val="0"/>
    </font>
    <font>
      <i/>
      <sz val="10"/>
      <color rgb="FF000000"/>
      <name val="Arial"/>
      <family val="2"/>
    </font>
    <font>
      <b/>
      <sz val="14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1"/>
      <color rgb="FF000000"/>
      <name val="Arial1"/>
      <family val="0"/>
    </font>
    <font>
      <i/>
      <sz val="11"/>
      <color rgb="FF000000"/>
      <name val="Arial1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6969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rgb="FF000000"/>
      </right>
      <top>
        <color indexed="63"/>
      </top>
      <bottom style="thin">
        <color rgb="FF000000"/>
      </bottom>
    </border>
  </borders>
  <cellStyleXfs count="81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Border="0" applyProtection="0">
      <alignment/>
    </xf>
    <xf numFmtId="0" fontId="45" fillId="20" borderId="0" applyNumberFormat="0" applyBorder="0" applyProtection="0">
      <alignment/>
    </xf>
    <xf numFmtId="0" fontId="45" fillId="21" borderId="0" applyNumberFormat="0" applyBorder="0" applyProtection="0">
      <alignment/>
    </xf>
    <xf numFmtId="0" fontId="44" fillId="22" borderId="0" applyNumberFormat="0" applyBorder="0" applyProtection="0">
      <alignment/>
    </xf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Protection="0">
      <alignment/>
    </xf>
    <xf numFmtId="0" fontId="48" fillId="30" borderId="1" applyNumberFormat="0" applyAlignment="0" applyProtection="0"/>
    <xf numFmtId="0" fontId="49" fillId="0" borderId="2" applyNumberFormat="0" applyFill="0" applyAlignment="0" applyProtection="0"/>
    <xf numFmtId="0" fontId="50" fillId="31" borderId="0" applyNumberFormat="0" applyBorder="0" applyProtection="0">
      <alignment/>
    </xf>
    <xf numFmtId="0" fontId="51" fillId="32" borderId="0" applyNumberFormat="0" applyBorder="0" applyProtection="0">
      <alignment/>
    </xf>
    <xf numFmtId="0" fontId="52" fillId="33" borderId="0" applyNumberFormat="0" applyBorder="0" applyProtection="0">
      <alignment/>
    </xf>
    <xf numFmtId="0" fontId="53" fillId="0" borderId="0" applyNumberFormat="0" applyBorder="0" applyProtection="0">
      <alignment/>
    </xf>
    <xf numFmtId="0" fontId="54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6" fillId="30" borderId="3" applyNumberFormat="0" applyAlignment="0" applyProtection="0"/>
    <xf numFmtId="0" fontId="57" fillId="34" borderId="4" applyNumberFormat="0" applyProtection="0">
      <alignment/>
    </xf>
    <xf numFmtId="0" fontId="58" fillId="35" borderId="0" applyNumberFormat="0" applyBorder="0" applyProtection="0">
      <alignment/>
    </xf>
    <xf numFmtId="0" fontId="59" fillId="0" borderId="0" applyNumberFormat="0" applyBorder="0" applyProtection="0">
      <alignment/>
    </xf>
    <xf numFmtId="0" fontId="59" fillId="0" borderId="0" applyNumberFormat="0" applyBorder="0" applyProtection="0">
      <alignment/>
    </xf>
    <xf numFmtId="0" fontId="59" fillId="0" borderId="0" applyNumberFormat="0" applyBorder="0" applyProtection="0">
      <alignment/>
    </xf>
    <xf numFmtId="0" fontId="59" fillId="0" borderId="0" applyNumberFormat="0" applyBorder="0" applyProtection="0">
      <alignment/>
    </xf>
    <xf numFmtId="0" fontId="59" fillId="0" borderId="0" applyNumberFormat="0" applyBorder="0" applyProtection="0">
      <alignment/>
    </xf>
    <xf numFmtId="0" fontId="59" fillId="0" borderId="0" applyNumberFormat="0" applyBorder="0" applyProtection="0">
      <alignment/>
    </xf>
    <xf numFmtId="0" fontId="60" fillId="36" borderId="4" applyNumberFormat="0" applyProtection="0">
      <alignment/>
    </xf>
    <xf numFmtId="9" fontId="43" fillId="0" borderId="0" applyFont="0" applyFill="0" applyBorder="0" applyAlignment="0" applyProtection="0"/>
    <xf numFmtId="0" fontId="61" fillId="0" borderId="0" applyNumberFormat="0" applyBorder="0" applyProtection="0">
      <alignment/>
    </xf>
    <xf numFmtId="168" fontId="62" fillId="0" borderId="0" applyBorder="0" applyProtection="0">
      <alignment/>
    </xf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63" fillId="0" borderId="0" applyNumberFormat="0" applyFill="0" applyBorder="0" applyAlignment="0" applyProtection="0"/>
    <xf numFmtId="0" fontId="64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66" fillId="0" borderId="5" applyNumberFormat="0" applyProtection="0">
      <alignment/>
    </xf>
    <xf numFmtId="0" fontId="67" fillId="0" borderId="6" applyNumberFormat="0" applyProtection="0">
      <alignment/>
    </xf>
    <xf numFmtId="0" fontId="68" fillId="0" borderId="7" applyNumberFormat="0" applyProtection="0">
      <alignment/>
    </xf>
    <xf numFmtId="0" fontId="68" fillId="0" borderId="0" applyNumberFormat="0" applyBorder="0" applyProtection="0">
      <alignment/>
    </xf>
    <xf numFmtId="0" fontId="69" fillId="0" borderId="8" applyNumberFormat="0" applyFill="0" applyAlignment="0" applyProtection="0"/>
    <xf numFmtId="0" fontId="70" fillId="37" borderId="9" applyNumberFormat="0" applyProtection="0">
      <alignment/>
    </xf>
    <xf numFmtId="165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0" fontId="71" fillId="0" borderId="0" applyNumberFormat="0" applyBorder="0" applyProtection="0">
      <alignment/>
    </xf>
  </cellStyleXfs>
  <cellXfs count="197">
    <xf numFmtId="0" fontId="0" fillId="0" borderId="0" xfId="0" applyAlignment="1">
      <alignment/>
    </xf>
    <xf numFmtId="0" fontId="59" fillId="0" borderId="0" xfId="60" applyFont="1" applyFill="1" applyAlignment="1">
      <alignment vertical="center"/>
    </xf>
    <xf numFmtId="0" fontId="59" fillId="0" borderId="0" xfId="60" applyFont="1" applyFill="1" applyAlignment="1">
      <alignment wrapText="1"/>
    </xf>
    <xf numFmtId="0" fontId="59" fillId="0" borderId="0" xfId="60" applyFont="1" applyFill="1" applyAlignment="1">
      <alignment/>
    </xf>
    <xf numFmtId="0" fontId="59" fillId="0" borderId="0" xfId="0" applyFont="1" applyAlignment="1">
      <alignment/>
    </xf>
    <xf numFmtId="0" fontId="72" fillId="0" borderId="0" xfId="57" applyFont="1" applyFill="1" applyAlignment="1">
      <alignment horizontal="center" vertical="center"/>
    </xf>
    <xf numFmtId="0" fontId="72" fillId="0" borderId="0" xfId="57" applyFont="1" applyFill="1" applyAlignment="1">
      <alignment horizontal="center" wrapText="1"/>
    </xf>
    <xf numFmtId="0" fontId="73" fillId="0" borderId="0" xfId="57" applyFont="1" applyFill="1" applyAlignment="1">
      <alignment horizontal="center"/>
    </xf>
    <xf numFmtId="0" fontId="59" fillId="0" borderId="0" xfId="57" applyFont="1" applyFill="1" applyAlignment="1">
      <alignment horizontal="center"/>
    </xf>
    <xf numFmtId="0" fontId="59" fillId="0" borderId="0" xfId="57" applyFont="1" applyFill="1" applyAlignment="1">
      <alignment/>
    </xf>
    <xf numFmtId="0" fontId="59" fillId="0" borderId="0" xfId="0" applyFont="1" applyAlignment="1">
      <alignment horizontal="center"/>
    </xf>
    <xf numFmtId="0" fontId="74" fillId="0" borderId="0" xfId="56" applyFont="1" applyFill="1" applyAlignment="1">
      <alignment/>
    </xf>
    <xf numFmtId="0" fontId="75" fillId="0" borderId="0" xfId="60" applyFont="1" applyFill="1" applyAlignment="1">
      <alignment vertical="center"/>
    </xf>
    <xf numFmtId="0" fontId="75" fillId="0" borderId="0" xfId="60" applyFont="1" applyFill="1" applyAlignment="1">
      <alignment wrapText="1"/>
    </xf>
    <xf numFmtId="0" fontId="73" fillId="0" borderId="0" xfId="60" applyFont="1" applyFill="1" applyAlignment="1">
      <alignment/>
    </xf>
    <xf numFmtId="0" fontId="72" fillId="0" borderId="0" xfId="60" applyFont="1" applyFill="1" applyAlignment="1">
      <alignment vertical="center"/>
    </xf>
    <xf numFmtId="0" fontId="72" fillId="0" borderId="0" xfId="57" applyFont="1" applyFill="1" applyAlignment="1">
      <alignment vertical="top" wrapText="1"/>
    </xf>
    <xf numFmtId="0" fontId="72" fillId="0" borderId="0" xfId="60" applyFont="1" applyFill="1" applyAlignment="1">
      <alignment/>
    </xf>
    <xf numFmtId="0" fontId="73" fillId="0" borderId="0" xfId="0" applyFont="1" applyAlignment="1">
      <alignment/>
    </xf>
    <xf numFmtId="0" fontId="74" fillId="0" borderId="0" xfId="60" applyFont="1" applyFill="1" applyAlignment="1">
      <alignment vertical="center"/>
    </xf>
    <xf numFmtId="0" fontId="74" fillId="0" borderId="0" xfId="60" applyFont="1" applyFill="1" applyAlignment="1">
      <alignment/>
    </xf>
    <xf numFmtId="0" fontId="74" fillId="0" borderId="0" xfId="60" applyFont="1" applyFill="1" applyAlignment="1">
      <alignment horizontal="center" vertical="center"/>
    </xf>
    <xf numFmtId="0" fontId="76" fillId="0" borderId="0" xfId="0" applyFont="1" applyAlignment="1">
      <alignment/>
    </xf>
    <xf numFmtId="0" fontId="74" fillId="0" borderId="0" xfId="60" applyFont="1" applyFill="1" applyAlignment="1">
      <alignment horizontal="center" wrapText="1"/>
    </xf>
    <xf numFmtId="0" fontId="74" fillId="0" borderId="0" xfId="60" applyFont="1" applyFill="1" applyAlignment="1">
      <alignment horizontal="center"/>
    </xf>
    <xf numFmtId="0" fontId="59" fillId="0" borderId="0" xfId="60" applyFont="1" applyFill="1" applyAlignment="1">
      <alignment horizontal="center"/>
    </xf>
    <xf numFmtId="0" fontId="74" fillId="0" borderId="0" xfId="60" applyFont="1" applyFill="1" applyAlignment="1">
      <alignment wrapText="1"/>
    </xf>
    <xf numFmtId="0" fontId="59" fillId="0" borderId="0" xfId="60" applyFont="1" applyFill="1" applyAlignment="1">
      <alignment horizontal="center" vertical="center"/>
    </xf>
    <xf numFmtId="0" fontId="72" fillId="0" borderId="0" xfId="55" applyFont="1" applyFill="1" applyAlignment="1">
      <alignment horizontal="left" vertical="center"/>
    </xf>
    <xf numFmtId="0" fontId="72" fillId="0" borderId="0" xfId="55" applyFont="1" applyFill="1" applyAlignment="1">
      <alignment horizontal="center" vertical="center"/>
    </xf>
    <xf numFmtId="0" fontId="72" fillId="0" borderId="0" xfId="55" applyFont="1" applyFill="1" applyAlignment="1">
      <alignment vertical="center"/>
    </xf>
    <xf numFmtId="0" fontId="72" fillId="0" borderId="0" xfId="55" applyFont="1" applyFill="1" applyAlignment="1">
      <alignment wrapText="1"/>
    </xf>
    <xf numFmtId="0" fontId="73" fillId="0" borderId="0" xfId="55" applyFont="1" applyFill="1" applyAlignment="1">
      <alignment horizontal="center"/>
    </xf>
    <xf numFmtId="0" fontId="72" fillId="0" borderId="0" xfId="55" applyFont="1" applyFill="1" applyAlignment="1">
      <alignment/>
    </xf>
    <xf numFmtId="1" fontId="59" fillId="0" borderId="0" xfId="55" applyNumberFormat="1" applyFont="1" applyFill="1" applyAlignment="1">
      <alignment/>
    </xf>
    <xf numFmtId="0" fontId="59" fillId="0" borderId="0" xfId="55" applyFont="1" applyFill="1" applyAlignment="1">
      <alignment horizontal="center"/>
    </xf>
    <xf numFmtId="0" fontId="59" fillId="0" borderId="0" xfId="55" applyFont="1" applyFill="1" applyAlignment="1">
      <alignment/>
    </xf>
    <xf numFmtId="1" fontId="73" fillId="0" borderId="0" xfId="55" applyNumberFormat="1" applyFont="1" applyFill="1" applyAlignment="1">
      <alignment/>
    </xf>
    <xf numFmtId="0" fontId="75" fillId="0" borderId="10" xfId="55" applyFont="1" applyFill="1" applyBorder="1" applyAlignment="1">
      <alignment horizontal="center" vertical="center"/>
    </xf>
    <xf numFmtId="0" fontId="75" fillId="0" borderId="0" xfId="55" applyFont="1" applyFill="1" applyAlignment="1">
      <alignment vertical="center"/>
    </xf>
    <xf numFmtId="0" fontId="75" fillId="0" borderId="10" xfId="55" applyFont="1" applyFill="1" applyBorder="1" applyAlignment="1">
      <alignment wrapText="1"/>
    </xf>
    <xf numFmtId="0" fontId="73" fillId="0" borderId="10" xfId="55" applyFont="1" applyFill="1" applyBorder="1" applyAlignment="1">
      <alignment horizontal="center"/>
    </xf>
    <xf numFmtId="0" fontId="75" fillId="0" borderId="0" xfId="55" applyFont="1" applyFill="1" applyAlignment="1">
      <alignment/>
    </xf>
    <xf numFmtId="1" fontId="75" fillId="0" borderId="0" xfId="55" applyNumberFormat="1" applyFont="1" applyFill="1" applyAlignment="1">
      <alignment/>
    </xf>
    <xf numFmtId="0" fontId="73" fillId="0" borderId="11" xfId="55" applyFont="1" applyFill="1" applyBorder="1" applyAlignment="1">
      <alignment horizontal="center" vertical="center" wrapText="1"/>
    </xf>
    <xf numFmtId="1" fontId="73" fillId="0" borderId="11" xfId="58" applyNumberFormat="1" applyFont="1" applyFill="1" applyBorder="1" applyAlignment="1">
      <alignment horizontal="center" vertical="center"/>
    </xf>
    <xf numFmtId="0" fontId="77" fillId="0" borderId="11" xfId="55" applyFont="1" applyFill="1" applyBorder="1" applyAlignment="1">
      <alignment horizontal="center" vertical="center" wrapText="1"/>
    </xf>
    <xf numFmtId="0" fontId="77" fillId="0" borderId="11" xfId="55" applyFont="1" applyFill="1" applyBorder="1" applyAlignment="1">
      <alignment horizontal="center" wrapText="1"/>
    </xf>
    <xf numFmtId="1" fontId="77" fillId="0" borderId="11" xfId="55" applyNumberFormat="1" applyFont="1" applyFill="1" applyBorder="1" applyAlignment="1">
      <alignment horizontal="center" wrapText="1"/>
    </xf>
    <xf numFmtId="0" fontId="77" fillId="0" borderId="11" xfId="55" applyFont="1" applyFill="1" applyBorder="1" applyAlignment="1">
      <alignment horizontal="center"/>
    </xf>
    <xf numFmtId="1" fontId="77" fillId="0" borderId="11" xfId="55" applyNumberFormat="1" applyFont="1" applyFill="1" applyBorder="1" applyAlignment="1">
      <alignment horizontal="center"/>
    </xf>
    <xf numFmtId="0" fontId="73" fillId="0" borderId="11" xfId="55" applyFont="1" applyFill="1" applyBorder="1" applyAlignment="1">
      <alignment horizontal="left" vertical="center" wrapText="1"/>
    </xf>
    <xf numFmtId="0" fontId="73" fillId="0" borderId="11" xfId="55" applyFont="1" applyFill="1" applyBorder="1" applyAlignment="1">
      <alignment vertical="center" wrapText="1"/>
    </xf>
    <xf numFmtId="0" fontId="73" fillId="0" borderId="11" xfId="55" applyFont="1" applyFill="1" applyBorder="1" applyAlignment="1">
      <alignment horizontal="left" vertical="top" wrapText="1"/>
    </xf>
    <xf numFmtId="0" fontId="59" fillId="0" borderId="11" xfId="55" applyFont="1" applyFill="1" applyBorder="1" applyAlignment="1">
      <alignment horizontal="center" wrapText="1"/>
    </xf>
    <xf numFmtId="0" fontId="73" fillId="0" borderId="11" xfId="55" applyFont="1" applyFill="1" applyBorder="1" applyAlignment="1">
      <alignment wrapText="1"/>
    </xf>
    <xf numFmtId="4" fontId="73" fillId="0" borderId="11" xfId="55" applyNumberFormat="1" applyFont="1" applyFill="1" applyBorder="1" applyAlignment="1">
      <alignment wrapText="1"/>
    </xf>
    <xf numFmtId="1" fontId="73" fillId="0" borderId="11" xfId="55" applyNumberFormat="1" applyFont="1" applyFill="1" applyBorder="1" applyAlignment="1">
      <alignment/>
    </xf>
    <xf numFmtId="0" fontId="73" fillId="0" borderId="11" xfId="58" applyFont="1" applyFill="1" applyBorder="1" applyAlignment="1">
      <alignment vertical="top" wrapText="1"/>
    </xf>
    <xf numFmtId="0" fontId="73" fillId="0" borderId="12" xfId="55" applyFont="1" applyFill="1" applyBorder="1" applyAlignment="1">
      <alignment vertical="center" wrapText="1"/>
    </xf>
    <xf numFmtId="0" fontId="73" fillId="0" borderId="13" xfId="55" applyFont="1" applyFill="1" applyBorder="1" applyAlignment="1">
      <alignment vertical="center" wrapText="1"/>
    </xf>
    <xf numFmtId="0" fontId="73" fillId="0" borderId="14" xfId="55" applyFont="1" applyFill="1" applyBorder="1" applyAlignment="1">
      <alignment vertical="top" wrapText="1"/>
    </xf>
    <xf numFmtId="0" fontId="59" fillId="0" borderId="15" xfId="0" applyFont="1" applyBorder="1" applyAlignment="1">
      <alignment vertical="top" wrapText="1"/>
    </xf>
    <xf numFmtId="0" fontId="73" fillId="0" borderId="12" xfId="58" applyFont="1" applyFill="1" applyBorder="1" applyAlignment="1">
      <alignment vertical="center"/>
    </xf>
    <xf numFmtId="0" fontId="73" fillId="0" borderId="16" xfId="58" applyFont="1" applyFill="1" applyBorder="1" applyAlignment="1">
      <alignment horizontal="left" vertical="center" wrapText="1"/>
    </xf>
    <xf numFmtId="0" fontId="73" fillId="0" borderId="12" xfId="55" applyFont="1" applyFill="1" applyBorder="1" applyAlignment="1">
      <alignment horizontal="left" vertical="center" wrapText="1"/>
    </xf>
    <xf numFmtId="0" fontId="59" fillId="0" borderId="11" xfId="55" applyFont="1" applyFill="1" applyBorder="1" applyAlignment="1">
      <alignment horizontal="left" vertical="top" wrapText="1"/>
    </xf>
    <xf numFmtId="0" fontId="59" fillId="0" borderId="17" xfId="0" applyFont="1" applyBorder="1" applyAlignment="1">
      <alignment vertical="top" wrapText="1"/>
    </xf>
    <xf numFmtId="0" fontId="73" fillId="0" borderId="0" xfId="55" applyFont="1" applyFill="1" applyAlignment="1">
      <alignment vertical="center" wrapText="1"/>
    </xf>
    <xf numFmtId="0" fontId="59" fillId="0" borderId="11" xfId="55" applyFont="1" applyFill="1" applyBorder="1" applyAlignment="1">
      <alignment horizontal="center" vertical="center" wrapText="1"/>
    </xf>
    <xf numFmtId="1" fontId="73" fillId="0" borderId="11" xfId="55" applyNumberFormat="1" applyFont="1" applyFill="1" applyBorder="1" applyAlignment="1">
      <alignment wrapText="1"/>
    </xf>
    <xf numFmtId="0" fontId="73" fillId="0" borderId="0" xfId="55" applyFont="1" applyFill="1" applyAlignment="1">
      <alignment horizontal="center" vertical="center"/>
    </xf>
    <xf numFmtId="0" fontId="59" fillId="0" borderId="0" xfId="55" applyFont="1" applyFill="1" applyAlignment="1">
      <alignment horizontal="center" vertical="center"/>
    </xf>
    <xf numFmtId="0" fontId="73" fillId="0" borderId="0" xfId="55" applyFont="1" applyFill="1" applyAlignment="1">
      <alignment vertical="center"/>
    </xf>
    <xf numFmtId="0" fontId="59" fillId="0" borderId="0" xfId="55" applyFont="1" applyFill="1" applyAlignment="1">
      <alignment horizontal="left" vertical="top" wrapText="1"/>
    </xf>
    <xf numFmtId="0" fontId="59" fillId="0" borderId="0" xfId="55" applyFont="1" applyFill="1" applyAlignment="1">
      <alignment horizontal="center" vertical="top" wrapText="1"/>
    </xf>
    <xf numFmtId="0" fontId="59" fillId="0" borderId="0" xfId="55" applyFont="1" applyFill="1" applyAlignment="1">
      <alignment vertical="center"/>
    </xf>
    <xf numFmtId="0" fontId="59" fillId="0" borderId="0" xfId="55" applyFont="1" applyFill="1" applyAlignment="1">
      <alignment wrapText="1"/>
    </xf>
    <xf numFmtId="0" fontId="78" fillId="0" borderId="0" xfId="0" applyFont="1" applyAlignment="1">
      <alignment/>
    </xf>
    <xf numFmtId="0" fontId="76" fillId="0" borderId="0" xfId="0" applyFont="1" applyAlignment="1">
      <alignment/>
    </xf>
    <xf numFmtId="0" fontId="59" fillId="0" borderId="0" xfId="60">
      <alignment/>
    </xf>
    <xf numFmtId="0" fontId="59" fillId="0" borderId="0" xfId="57" applyAlignment="1">
      <alignment horizontal="center"/>
    </xf>
    <xf numFmtId="0" fontId="74" fillId="0" borderId="0" xfId="57" applyFont="1" applyAlignment="1">
      <alignment horizontal="center"/>
    </xf>
    <xf numFmtId="0" fontId="73" fillId="0" borderId="0" xfId="60" applyFont="1">
      <alignment/>
    </xf>
    <xf numFmtId="0" fontId="59" fillId="0" borderId="0" xfId="60" applyAlignment="1">
      <alignment horizontal="center"/>
    </xf>
    <xf numFmtId="0" fontId="0" fillId="0" borderId="0" xfId="0" applyFill="1" applyBorder="1" applyAlignment="1">
      <alignment/>
    </xf>
    <xf numFmtId="0" fontId="73" fillId="0" borderId="0" xfId="55" applyFont="1" applyFill="1" applyBorder="1" applyAlignment="1">
      <alignment horizontal="center" vertical="center" wrapText="1"/>
    </xf>
    <xf numFmtId="0" fontId="73" fillId="0" borderId="0" xfId="55" applyFont="1" applyFill="1" applyBorder="1" applyAlignment="1">
      <alignment vertical="center" wrapText="1"/>
    </xf>
    <xf numFmtId="0" fontId="73" fillId="0" borderId="0" xfId="55" applyFont="1" applyFill="1" applyBorder="1" applyAlignment="1">
      <alignment horizontal="left" vertical="top" wrapText="1"/>
    </xf>
    <xf numFmtId="0" fontId="59" fillId="0" borderId="0" xfId="55" applyFont="1" applyFill="1" applyBorder="1" applyAlignment="1">
      <alignment horizontal="center" wrapText="1"/>
    </xf>
    <xf numFmtId="0" fontId="73" fillId="0" borderId="0" xfId="55" applyFont="1" applyFill="1" applyBorder="1" applyAlignment="1">
      <alignment wrapText="1"/>
    </xf>
    <xf numFmtId="4" fontId="73" fillId="0" borderId="0" xfId="55" applyNumberFormat="1" applyFont="1" applyFill="1" applyBorder="1" applyAlignment="1">
      <alignment wrapText="1"/>
    </xf>
    <xf numFmtId="1" fontId="73" fillId="0" borderId="0" xfId="55" applyNumberFormat="1" applyFont="1" applyFill="1" applyBorder="1" applyAlignment="1">
      <alignment/>
    </xf>
    <xf numFmtId="0" fontId="79" fillId="0" borderId="0" xfId="55" applyFont="1" applyFill="1" applyAlignment="1">
      <alignment vertical="center"/>
    </xf>
    <xf numFmtId="0" fontId="79" fillId="0" borderId="0" xfId="55" applyFont="1" applyFill="1" applyAlignment="1">
      <alignment horizontal="center" vertical="center"/>
    </xf>
    <xf numFmtId="0" fontId="79" fillId="0" borderId="0" xfId="55" applyFont="1" applyFill="1" applyAlignment="1">
      <alignment horizontal="center"/>
    </xf>
    <xf numFmtId="0" fontId="80" fillId="0" borderId="0" xfId="60" applyFont="1" applyFill="1" applyAlignment="1">
      <alignment horizontal="center" vertical="center" wrapText="1"/>
    </xf>
    <xf numFmtId="0" fontId="80" fillId="0" borderId="0" xfId="60" applyFont="1" applyFill="1" applyAlignment="1">
      <alignment horizontal="center" vertical="center" wrapText="1"/>
    </xf>
    <xf numFmtId="0" fontId="77" fillId="0" borderId="11" xfId="55" applyFont="1" applyFill="1" applyBorder="1" applyAlignment="1">
      <alignment horizontal="center" wrapText="1"/>
    </xf>
    <xf numFmtId="0" fontId="80" fillId="0" borderId="0" xfId="60" applyFont="1" applyFill="1" applyAlignment="1">
      <alignment horizontal="center" vertical="center" wrapText="1"/>
    </xf>
    <xf numFmtId="0" fontId="73" fillId="0" borderId="18" xfId="60" applyFont="1" applyBorder="1" applyAlignment="1">
      <alignment vertical="center" wrapText="1"/>
    </xf>
    <xf numFmtId="0" fontId="73" fillId="0" borderId="18" xfId="0" applyFont="1" applyBorder="1" applyAlignment="1">
      <alignment vertical="center" wrapText="1"/>
    </xf>
    <xf numFmtId="0" fontId="73" fillId="0" borderId="17" xfId="60" applyFont="1" applyBorder="1" applyAlignment="1">
      <alignment vertical="center" wrapText="1"/>
    </xf>
    <xf numFmtId="0" fontId="73" fillId="0" borderId="19" xfId="60" applyFont="1" applyFill="1" applyBorder="1" applyAlignment="1">
      <alignment vertical="center" wrapText="1"/>
    </xf>
    <xf numFmtId="0" fontId="73" fillId="0" borderId="18" xfId="60" applyFont="1" applyFill="1" applyBorder="1" applyAlignment="1">
      <alignment vertical="center" wrapText="1"/>
    </xf>
    <xf numFmtId="0" fontId="73" fillId="0" borderId="20" xfId="60" applyFont="1" applyBorder="1" applyAlignment="1">
      <alignment vertical="center" wrapText="1"/>
    </xf>
    <xf numFmtId="0" fontId="73" fillId="0" borderId="11" xfId="60" applyFont="1" applyFill="1" applyBorder="1" applyAlignment="1">
      <alignment vertical="center"/>
    </xf>
    <xf numFmtId="0" fontId="73" fillId="0" borderId="11" xfId="60" applyFont="1" applyFill="1" applyBorder="1" applyAlignment="1">
      <alignment/>
    </xf>
    <xf numFmtId="0" fontId="73" fillId="0" borderId="11" xfId="0" applyFont="1" applyBorder="1" applyAlignment="1">
      <alignment/>
    </xf>
    <xf numFmtId="0" fontId="73" fillId="0" borderId="17" xfId="0" applyFont="1" applyBorder="1" applyAlignment="1">
      <alignment/>
    </xf>
    <xf numFmtId="0" fontId="73" fillId="0" borderId="11" xfId="60" applyFont="1" applyBorder="1" applyAlignment="1">
      <alignment/>
    </xf>
    <xf numFmtId="0" fontId="73" fillId="0" borderId="21" xfId="60" applyFont="1" applyFill="1" applyBorder="1" applyAlignment="1">
      <alignment/>
    </xf>
    <xf numFmtId="0" fontId="73" fillId="0" borderId="18" xfId="60" applyFont="1" applyFill="1" applyBorder="1" applyAlignment="1">
      <alignment/>
    </xf>
    <xf numFmtId="0" fontId="73" fillId="0" borderId="16" xfId="60" applyFont="1" applyBorder="1" applyAlignment="1">
      <alignment/>
    </xf>
    <xf numFmtId="0" fontId="73" fillId="0" borderId="11" xfId="59" applyFont="1" applyFill="1" applyBorder="1" applyAlignment="1">
      <alignment vertical="center"/>
    </xf>
    <xf numFmtId="0" fontId="73" fillId="0" borderId="11" xfId="59" applyFont="1" applyBorder="1" applyAlignment="1">
      <alignment vertical="center"/>
    </xf>
    <xf numFmtId="0" fontId="73" fillId="0" borderId="17" xfId="59" applyFont="1" applyBorder="1" applyAlignment="1">
      <alignment vertical="center"/>
    </xf>
    <xf numFmtId="1" fontId="73" fillId="0" borderId="11" xfId="60" applyNumberFormat="1" applyFont="1" applyBorder="1" applyAlignment="1">
      <alignment/>
    </xf>
    <xf numFmtId="0" fontId="73" fillId="0" borderId="20" xfId="59" applyFont="1" applyBorder="1" applyAlignment="1">
      <alignment vertical="center"/>
    </xf>
    <xf numFmtId="0" fontId="73" fillId="0" borderId="18" xfId="59" applyFont="1" applyBorder="1" applyAlignment="1">
      <alignment vertical="center"/>
    </xf>
    <xf numFmtId="4" fontId="73" fillId="0" borderId="18" xfId="60" applyNumberFormat="1" applyFont="1" applyFill="1" applyBorder="1" applyAlignment="1">
      <alignment/>
    </xf>
    <xf numFmtId="4" fontId="73" fillId="0" borderId="18" xfId="60" applyNumberFormat="1" applyFont="1" applyFill="1" applyBorder="1" applyAlignment="1">
      <alignment vertical="center"/>
    </xf>
    <xf numFmtId="1" fontId="73" fillId="0" borderId="16" xfId="60" applyNumberFormat="1" applyFont="1" applyBorder="1" applyAlignment="1">
      <alignment/>
    </xf>
    <xf numFmtId="0" fontId="73" fillId="0" borderId="11" xfId="60" applyFont="1" applyFill="1" applyBorder="1" applyAlignment="1">
      <alignment vertical="center" wrapText="1"/>
    </xf>
    <xf numFmtId="0" fontId="73" fillId="0" borderId="16" xfId="59" applyFont="1" applyBorder="1" applyAlignment="1">
      <alignment vertical="center"/>
    </xf>
    <xf numFmtId="0" fontId="73" fillId="0" borderId="11" xfId="60" applyFont="1" applyFill="1" applyBorder="1" applyAlignment="1">
      <alignment vertical="top" wrapText="1"/>
    </xf>
    <xf numFmtId="0" fontId="81" fillId="0" borderId="11" xfId="60" applyFont="1" applyFill="1" applyBorder="1" applyAlignment="1">
      <alignment wrapText="1"/>
    </xf>
    <xf numFmtId="49" fontId="73" fillId="0" borderId="11" xfId="60" applyNumberFormat="1" applyFont="1" applyFill="1" applyBorder="1" applyAlignment="1">
      <alignment vertical="top" wrapText="1"/>
    </xf>
    <xf numFmtId="0" fontId="73" fillId="0" borderId="11" xfId="56" applyFont="1" applyFill="1" applyBorder="1" applyAlignment="1">
      <alignment vertical="center" wrapText="1"/>
    </xf>
    <xf numFmtId="0" fontId="73" fillId="0" borderId="11" xfId="56" applyFont="1" applyBorder="1" applyAlignment="1">
      <alignment vertical="center" wrapText="1"/>
    </xf>
    <xf numFmtId="0" fontId="73" fillId="0" borderId="16" xfId="56" applyFont="1" applyBorder="1" applyAlignment="1">
      <alignment vertical="center" wrapText="1"/>
    </xf>
    <xf numFmtId="0" fontId="73" fillId="0" borderId="18" xfId="56" applyFont="1" applyBorder="1" applyAlignment="1">
      <alignment vertical="center" wrapText="1"/>
    </xf>
    <xf numFmtId="0" fontId="73" fillId="0" borderId="11" xfId="0" applyFont="1" applyBorder="1" applyAlignment="1">
      <alignment vertical="center"/>
    </xf>
    <xf numFmtId="0" fontId="73" fillId="0" borderId="16" xfId="0" applyFont="1" applyBorder="1" applyAlignment="1">
      <alignment vertical="center"/>
    </xf>
    <xf numFmtId="0" fontId="73" fillId="0" borderId="18" xfId="0" applyFont="1" applyBorder="1" applyAlignment="1">
      <alignment vertical="center"/>
    </xf>
    <xf numFmtId="0" fontId="73" fillId="0" borderId="11" xfId="57" applyFont="1" applyFill="1" applyBorder="1" applyAlignment="1">
      <alignment vertical="center" wrapText="1"/>
    </xf>
    <xf numFmtId="0" fontId="73" fillId="0" borderId="11" xfId="57" applyFont="1" applyBorder="1" applyAlignment="1">
      <alignment/>
    </xf>
    <xf numFmtId="0" fontId="73" fillId="0" borderId="16" xfId="57" applyFont="1" applyBorder="1" applyAlignment="1">
      <alignment/>
    </xf>
    <xf numFmtId="1" fontId="73" fillId="0" borderId="11" xfId="59" applyNumberFormat="1" applyFont="1" applyFill="1" applyBorder="1" applyAlignment="1">
      <alignment vertical="center"/>
    </xf>
    <xf numFmtId="1" fontId="73" fillId="0" borderId="11" xfId="59" applyNumberFormat="1" applyFont="1" applyBorder="1" applyAlignment="1">
      <alignment vertical="center"/>
    </xf>
    <xf numFmtId="1" fontId="73" fillId="0" borderId="16" xfId="59" applyNumberFormat="1" applyFont="1" applyBorder="1" applyAlignment="1">
      <alignment vertical="center"/>
    </xf>
    <xf numFmtId="1" fontId="73" fillId="0" borderId="18" xfId="59" applyNumberFormat="1" applyFont="1" applyBorder="1" applyAlignment="1">
      <alignment vertical="center"/>
    </xf>
    <xf numFmtId="0" fontId="73" fillId="0" borderId="11" xfId="57" applyFont="1" applyFill="1" applyBorder="1" applyAlignment="1">
      <alignment vertical="top" wrapText="1"/>
    </xf>
    <xf numFmtId="0" fontId="76" fillId="0" borderId="0" xfId="55" applyFont="1" applyFill="1" applyAlignment="1">
      <alignment horizontal="center" vertical="center" wrapText="1"/>
    </xf>
    <xf numFmtId="0" fontId="81" fillId="0" borderId="0" xfId="55" applyFont="1" applyFill="1" applyAlignment="1">
      <alignment vertical="center" wrapText="1"/>
    </xf>
    <xf numFmtId="0" fontId="76" fillId="0" borderId="0" xfId="55" applyFont="1" applyFill="1" applyAlignment="1">
      <alignment vertical="center" wrapText="1"/>
    </xf>
    <xf numFmtId="0" fontId="73" fillId="0" borderId="22" xfId="60" applyFont="1" applyFill="1" applyBorder="1" applyAlignment="1">
      <alignment vertical="center" wrapText="1"/>
    </xf>
    <xf numFmtId="0" fontId="73" fillId="0" borderId="23" xfId="60" applyFont="1" applyFill="1" applyBorder="1" applyAlignment="1">
      <alignment vertical="center" wrapText="1"/>
    </xf>
    <xf numFmtId="0" fontId="73" fillId="0" borderId="24" xfId="60" applyFont="1" applyBorder="1" applyAlignment="1">
      <alignment vertical="center" wrapText="1"/>
    </xf>
    <xf numFmtId="0" fontId="73" fillId="0" borderId="25" xfId="60" applyFont="1" applyBorder="1" applyAlignment="1">
      <alignment vertical="center" wrapText="1"/>
    </xf>
    <xf numFmtId="0" fontId="73" fillId="0" borderId="26" xfId="60" applyFont="1" applyBorder="1" applyAlignment="1">
      <alignment vertical="center" wrapText="1"/>
    </xf>
    <xf numFmtId="0" fontId="73" fillId="0" borderId="19" xfId="60" applyFont="1" applyBorder="1" applyAlignment="1">
      <alignment vertical="center" wrapText="1"/>
    </xf>
    <xf numFmtId="0" fontId="73" fillId="0" borderId="27" xfId="60" applyFont="1" applyBorder="1" applyAlignment="1">
      <alignment vertical="center" wrapText="1"/>
    </xf>
    <xf numFmtId="0" fontId="73" fillId="0" borderId="28" xfId="60" applyFont="1" applyBorder="1" applyAlignment="1">
      <alignment vertical="center" wrapText="1"/>
    </xf>
    <xf numFmtId="0" fontId="73" fillId="0" borderId="22" xfId="60" applyFont="1" applyBorder="1" applyAlignment="1">
      <alignment vertical="center" wrapText="1"/>
    </xf>
    <xf numFmtId="0" fontId="73" fillId="0" borderId="23" xfId="60" applyFont="1" applyBorder="1" applyAlignment="1">
      <alignment vertical="center" wrapText="1"/>
    </xf>
    <xf numFmtId="0" fontId="73" fillId="0" borderId="11" xfId="60" applyFont="1" applyFill="1" applyBorder="1" applyAlignment="1">
      <alignment vertical="top" wrapText="1"/>
    </xf>
    <xf numFmtId="0" fontId="73" fillId="0" borderId="11" xfId="60" applyFont="1" applyFill="1" applyBorder="1" applyAlignment="1">
      <alignment vertical="center" wrapText="1"/>
    </xf>
    <xf numFmtId="0" fontId="82" fillId="0" borderId="11" xfId="0" applyFont="1" applyFill="1" applyBorder="1" applyAlignment="1">
      <alignment/>
    </xf>
    <xf numFmtId="0" fontId="80" fillId="0" borderId="0" xfId="60" applyFont="1" applyFill="1" applyAlignment="1">
      <alignment horizontal="center" vertical="center" wrapText="1"/>
    </xf>
    <xf numFmtId="0" fontId="73" fillId="0" borderId="11" xfId="60" applyFont="1" applyFill="1" applyBorder="1" applyAlignment="1">
      <alignment vertical="center"/>
    </xf>
    <xf numFmtId="0" fontId="73" fillId="0" borderId="11" xfId="60" applyFont="1" applyFill="1" applyBorder="1" applyAlignment="1">
      <alignment wrapText="1"/>
    </xf>
    <xf numFmtId="0" fontId="73" fillId="0" borderId="29" xfId="60" applyFont="1" applyFill="1" applyBorder="1" applyAlignment="1">
      <alignment vertical="center" wrapText="1"/>
    </xf>
    <xf numFmtId="0" fontId="73" fillId="0" borderId="30" xfId="60" applyFont="1" applyFill="1" applyBorder="1" applyAlignment="1">
      <alignment vertical="center" wrapText="1"/>
    </xf>
    <xf numFmtId="0" fontId="73" fillId="0" borderId="31" xfId="60" applyFont="1" applyFill="1" applyBorder="1" applyAlignment="1">
      <alignment vertical="center" wrapText="1"/>
    </xf>
    <xf numFmtId="0" fontId="73" fillId="0" borderId="32" xfId="60" applyFont="1" applyFill="1" applyBorder="1" applyAlignment="1">
      <alignment vertical="center" wrapText="1"/>
    </xf>
    <xf numFmtId="0" fontId="73" fillId="0" borderId="0" xfId="60" applyFont="1" applyFill="1" applyBorder="1" applyAlignment="1">
      <alignment vertical="center" wrapText="1"/>
    </xf>
    <xf numFmtId="0" fontId="73" fillId="0" borderId="33" xfId="60" applyFont="1" applyFill="1" applyBorder="1" applyAlignment="1">
      <alignment vertical="center" wrapText="1"/>
    </xf>
    <xf numFmtId="0" fontId="73" fillId="0" borderId="20" xfId="60" applyFont="1" applyFill="1" applyBorder="1" applyAlignment="1">
      <alignment vertical="center" wrapText="1"/>
    </xf>
    <xf numFmtId="0" fontId="73" fillId="0" borderId="10" xfId="60" applyFont="1" applyFill="1" applyBorder="1" applyAlignment="1">
      <alignment vertical="center" wrapText="1"/>
    </xf>
    <xf numFmtId="0" fontId="73" fillId="0" borderId="34" xfId="60" applyFont="1" applyFill="1" applyBorder="1" applyAlignment="1">
      <alignment vertical="center" wrapText="1"/>
    </xf>
    <xf numFmtId="0" fontId="73" fillId="0" borderId="21" xfId="60" applyFont="1" applyBorder="1" applyAlignment="1">
      <alignment vertical="center" wrapText="1"/>
    </xf>
    <xf numFmtId="0" fontId="73" fillId="0" borderId="35" xfId="60" applyFont="1" applyBorder="1" applyAlignment="1">
      <alignment vertical="center" wrapText="1"/>
    </xf>
    <xf numFmtId="0" fontId="81" fillId="0" borderId="11" xfId="60" applyFont="1" applyFill="1" applyBorder="1" applyAlignment="1">
      <alignment vertical="top" wrapText="1"/>
    </xf>
    <xf numFmtId="0" fontId="73" fillId="0" borderId="11" xfId="0" applyFont="1" applyFill="1" applyBorder="1" applyAlignment="1">
      <alignment wrapText="1"/>
    </xf>
    <xf numFmtId="0" fontId="73" fillId="0" borderId="11" xfId="57" applyFont="1" applyFill="1" applyBorder="1" applyAlignment="1">
      <alignment vertical="top" wrapText="1"/>
    </xf>
    <xf numFmtId="0" fontId="73" fillId="0" borderId="21" xfId="57" applyFont="1" applyFill="1" applyBorder="1" applyAlignment="1">
      <alignment vertical="center" wrapText="1"/>
    </xf>
    <xf numFmtId="0" fontId="73" fillId="0" borderId="36" xfId="57" applyFont="1" applyFill="1" applyBorder="1" applyAlignment="1">
      <alignment vertical="center" wrapText="1"/>
    </xf>
    <xf numFmtId="0" fontId="73" fillId="0" borderId="21" xfId="0" applyFont="1" applyBorder="1" applyAlignment="1">
      <alignment vertical="center" wrapText="1"/>
    </xf>
    <xf numFmtId="0" fontId="73" fillId="0" borderId="35" xfId="0" applyFont="1" applyBorder="1" applyAlignment="1">
      <alignment vertical="center" wrapText="1"/>
    </xf>
    <xf numFmtId="0" fontId="73" fillId="0" borderId="24" xfId="60" applyFont="1" applyFill="1" applyBorder="1" applyAlignment="1">
      <alignment vertical="center" wrapText="1"/>
    </xf>
    <xf numFmtId="0" fontId="73" fillId="0" borderId="37" xfId="60" applyFont="1" applyFill="1" applyBorder="1" applyAlignment="1">
      <alignment vertical="center" wrapText="1"/>
    </xf>
    <xf numFmtId="1" fontId="73" fillId="0" borderId="0" xfId="55" applyNumberFormat="1" applyFont="1" applyFill="1" applyAlignment="1">
      <alignment horizontal="right"/>
    </xf>
    <xf numFmtId="0" fontId="72" fillId="0" borderId="0" xfId="55" applyFont="1" applyFill="1" applyAlignment="1">
      <alignment horizontal="center" vertical="center"/>
    </xf>
    <xf numFmtId="0" fontId="80" fillId="0" borderId="0" xfId="55" applyFont="1" applyFill="1" applyAlignment="1">
      <alignment horizontal="center" vertical="center" wrapText="1"/>
    </xf>
    <xf numFmtId="0" fontId="0" fillId="0" borderId="11" xfId="0" applyFill="1" applyBorder="1" applyAlignment="1">
      <alignment/>
    </xf>
    <xf numFmtId="0" fontId="75" fillId="0" borderId="11" xfId="55" applyFont="1" applyFill="1" applyBorder="1" applyAlignment="1">
      <alignment horizontal="center" vertical="center" wrapText="1"/>
    </xf>
    <xf numFmtId="0" fontId="73" fillId="0" borderId="11" xfId="55" applyFont="1" applyFill="1" applyBorder="1" applyAlignment="1">
      <alignment horizontal="center" vertical="center" wrapText="1"/>
    </xf>
    <xf numFmtId="1" fontId="73" fillId="0" borderId="11" xfId="55" applyNumberFormat="1" applyFont="1" applyFill="1" applyBorder="1" applyAlignment="1">
      <alignment horizontal="center" vertical="center" wrapText="1"/>
    </xf>
    <xf numFmtId="0" fontId="73" fillId="0" borderId="11" xfId="58" applyFont="1" applyFill="1" applyBorder="1" applyAlignment="1">
      <alignment horizontal="center" vertical="center" wrapText="1"/>
    </xf>
    <xf numFmtId="0" fontId="77" fillId="0" borderId="11" xfId="55" applyFont="1" applyFill="1" applyBorder="1" applyAlignment="1">
      <alignment horizontal="center" vertical="center" wrapText="1"/>
    </xf>
    <xf numFmtId="0" fontId="77" fillId="0" borderId="11" xfId="55" applyFont="1" applyFill="1" applyBorder="1" applyAlignment="1">
      <alignment horizontal="center" wrapText="1"/>
    </xf>
    <xf numFmtId="0" fontId="73" fillId="0" borderId="11" xfId="55" applyFont="1" applyFill="1" applyBorder="1" applyAlignment="1">
      <alignment horizontal="left" vertical="top" wrapText="1"/>
    </xf>
    <xf numFmtId="0" fontId="73" fillId="0" borderId="0" xfId="55" applyFont="1" applyFill="1" applyAlignment="1">
      <alignment horizontal="right"/>
    </xf>
    <xf numFmtId="0" fontId="76" fillId="0" borderId="0" xfId="55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83" fillId="0" borderId="0" xfId="0" applyFont="1" applyFill="1" applyAlignment="1">
      <alignment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un" xfId="43"/>
    <cellStyle name="Calcul" xfId="44"/>
    <cellStyle name="Celulă legată" xfId="45"/>
    <cellStyle name="Eronat" xfId="46"/>
    <cellStyle name="Error" xfId="47"/>
    <cellStyle name="Excel_BuiltIn_20% - Accent1 1" xfId="48"/>
    <cellStyle name="Footnote" xfId="49"/>
    <cellStyle name="Heading" xfId="50"/>
    <cellStyle name="Hyperlink" xfId="51"/>
    <cellStyle name="Ieșire" xfId="52"/>
    <cellStyle name="Intrare" xfId="53"/>
    <cellStyle name="Neutru" xfId="54"/>
    <cellStyle name="Normal_BVC sint. v.23.01.2013" xfId="55"/>
    <cellStyle name="Normal_BVC sint. v.23.01.2013_buget 2016" xfId="56"/>
    <cellStyle name="Normal_BVC sint. v.23.01.2013_buget 2017" xfId="57"/>
    <cellStyle name="Normal_Copy of Copy of BVC analitic" xfId="58"/>
    <cellStyle name="Normal_Copy of Copy of BVC analitic_buget 2016" xfId="59"/>
    <cellStyle name="Normal_Copy of Copy of BVC analitic_buget 2017" xfId="60"/>
    <cellStyle name="Notă" xfId="61"/>
    <cellStyle name="Percent" xfId="62"/>
    <cellStyle name="Result" xfId="63"/>
    <cellStyle name="Result2" xfId="64"/>
    <cellStyle name="Currency" xfId="65"/>
    <cellStyle name="Currency [0]" xfId="66"/>
    <cellStyle name="Status" xfId="67"/>
    <cellStyle name="Text" xfId="68"/>
    <cellStyle name="Text avertisment" xfId="69"/>
    <cellStyle name="Text explicativ" xfId="70"/>
    <cellStyle name="Titlu" xfId="71"/>
    <cellStyle name="Titlu 1" xfId="72"/>
    <cellStyle name="Titlu 2" xfId="73"/>
    <cellStyle name="Titlu 3" xfId="74"/>
    <cellStyle name="Titlu 4" xfId="75"/>
    <cellStyle name="Total" xfId="76"/>
    <cellStyle name="Verificare celulă" xfId="77"/>
    <cellStyle name="Comma" xfId="78"/>
    <cellStyle name="Comma [0]" xfId="79"/>
    <cellStyle name="Warning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752"/>
  <sheetViews>
    <sheetView zoomScale="87" zoomScaleNormal="87" zoomScalePageLayoutView="0" workbookViewId="0" topLeftCell="A1">
      <selection activeCell="E3" sqref="E3"/>
    </sheetView>
  </sheetViews>
  <sheetFormatPr defaultColWidth="10.8984375" defaultRowHeight="12.75" customHeight="1"/>
  <cols>
    <col min="1" max="1" width="1.4921875" style="27" customWidth="1"/>
    <col min="2" max="2" width="2" style="27" customWidth="1"/>
    <col min="3" max="3" width="2.8984375" style="27" customWidth="1"/>
    <col min="4" max="4" width="3.8984375" style="27" customWidth="1"/>
    <col min="5" max="5" width="30.59765625" style="2" customWidth="1"/>
    <col min="6" max="6" width="2.69921875" style="25" customWidth="1"/>
    <col min="7" max="7" width="0.1015625" style="4" hidden="1" customWidth="1"/>
    <col min="8" max="8" width="6" style="4" hidden="1" customWidth="1"/>
    <col min="9" max="9" width="0.1015625" style="4" hidden="1" customWidth="1"/>
    <col min="10" max="10" width="6" style="4" customWidth="1"/>
    <col min="11" max="11" width="6.59765625" style="4" customWidth="1"/>
    <col min="12" max="12" width="6" style="4" customWidth="1"/>
    <col min="13" max="13" width="0.1015625" style="4" customWidth="1"/>
    <col min="14" max="14" width="6.59765625" style="80" hidden="1" customWidth="1"/>
    <col min="15" max="15" width="7.19921875" style="80" hidden="1" customWidth="1"/>
    <col min="16" max="16" width="6.09765625" style="3" customWidth="1"/>
    <col min="17" max="17" width="6.59765625" style="3" customWidth="1"/>
    <col min="18" max="18" width="6.19921875" style="3" customWidth="1"/>
    <col min="19" max="19" width="6.8984375" style="3" customWidth="1"/>
    <col min="20" max="20" width="6.19921875" style="3" customWidth="1"/>
    <col min="21" max="21" width="7" style="3" customWidth="1"/>
    <col min="22" max="22" width="6" style="4" customWidth="1"/>
    <col min="23" max="23" width="5.8984375" style="80" customWidth="1"/>
    <col min="24" max="24" width="6.3984375" style="80" customWidth="1"/>
    <col min="25" max="25" width="6.3984375" style="3" customWidth="1"/>
    <col min="26" max="251" width="8.59765625" style="3" customWidth="1"/>
  </cols>
  <sheetData>
    <row r="1" spans="1:22" ht="14.25" customHeight="1">
      <c r="A1" s="1"/>
      <c r="B1" s="1"/>
      <c r="C1" s="1"/>
      <c r="D1" s="1"/>
      <c r="F1" s="3"/>
      <c r="M1" s="78"/>
      <c r="V1" s="78"/>
    </row>
    <row r="2" spans="1:24" s="9" customFormat="1" ht="15.75" customHeight="1">
      <c r="A2" s="5"/>
      <c r="B2" s="5"/>
      <c r="C2" s="5"/>
      <c r="D2" s="5"/>
      <c r="E2" s="6"/>
      <c r="F2" s="7"/>
      <c r="G2" s="8"/>
      <c r="H2" s="8"/>
      <c r="I2" s="8"/>
      <c r="J2" s="8"/>
      <c r="K2" s="8"/>
      <c r="L2" s="8"/>
      <c r="M2" s="10"/>
      <c r="N2" s="81"/>
      <c r="O2" s="81"/>
      <c r="V2" s="10"/>
      <c r="W2" s="81"/>
      <c r="X2" s="81"/>
    </row>
    <row r="3" spans="1:24" s="9" customFormat="1" ht="15.75" customHeight="1">
      <c r="A3" s="5"/>
      <c r="B3" s="5"/>
      <c r="C3" s="5"/>
      <c r="D3" s="5"/>
      <c r="E3" s="6" t="s">
        <v>0</v>
      </c>
      <c r="F3" s="7"/>
      <c r="G3" s="4"/>
      <c r="H3" s="4"/>
      <c r="I3" s="4"/>
      <c r="J3" s="4"/>
      <c r="K3" s="4"/>
      <c r="L3" s="4"/>
      <c r="M3" s="10"/>
      <c r="N3" s="81"/>
      <c r="O3" s="81"/>
      <c r="V3" s="10"/>
      <c r="W3" s="81"/>
      <c r="X3" s="81"/>
    </row>
    <row r="4" spans="1:24" s="9" customFormat="1" ht="15.75" customHeight="1">
      <c r="A4" s="5"/>
      <c r="B4" s="5"/>
      <c r="C4" s="5"/>
      <c r="D4" s="5"/>
      <c r="E4" s="6" t="s">
        <v>1</v>
      </c>
      <c r="F4" s="7"/>
      <c r="G4" s="4"/>
      <c r="H4" s="4"/>
      <c r="I4" s="4"/>
      <c r="J4" s="4"/>
      <c r="K4" s="4"/>
      <c r="L4" s="4"/>
      <c r="M4" s="10"/>
      <c r="N4" s="81"/>
      <c r="O4" s="81"/>
      <c r="V4" s="10"/>
      <c r="W4" s="81"/>
      <c r="X4" s="81"/>
    </row>
    <row r="5" spans="1:24" s="9" customFormat="1" ht="15.75" customHeight="1">
      <c r="A5" s="5"/>
      <c r="B5" s="5"/>
      <c r="C5" s="5"/>
      <c r="D5" s="5"/>
      <c r="E5" s="6"/>
      <c r="F5" s="7"/>
      <c r="G5" s="11"/>
      <c r="H5" s="11"/>
      <c r="I5" s="11"/>
      <c r="J5" s="11"/>
      <c r="K5" s="11"/>
      <c r="L5" s="11"/>
      <c r="M5" s="82"/>
      <c r="N5" s="82"/>
      <c r="O5" s="82"/>
      <c r="V5" s="82"/>
      <c r="W5" s="82"/>
      <c r="X5" s="82"/>
    </row>
    <row r="6" spans="1:25" ht="33" customHeight="1">
      <c r="A6" s="159" t="s">
        <v>2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96"/>
      <c r="S6" s="97"/>
      <c r="V6" s="3"/>
      <c r="W6" s="3"/>
      <c r="X6" s="3"/>
      <c r="Y6" s="99"/>
    </row>
    <row r="7" spans="1:6" ht="15" customHeight="1">
      <c r="A7" s="12"/>
      <c r="B7" s="12"/>
      <c r="C7" s="12"/>
      <c r="D7" s="12"/>
      <c r="E7" s="13"/>
      <c r="F7" s="14"/>
    </row>
    <row r="8" spans="1:25" ht="36.75" customHeight="1">
      <c r="A8" s="158"/>
      <c r="B8" s="158"/>
      <c r="C8" s="158"/>
      <c r="D8" s="157" t="s">
        <v>4</v>
      </c>
      <c r="E8" s="157"/>
      <c r="F8" s="157" t="s">
        <v>5</v>
      </c>
      <c r="G8" s="162" t="s">
        <v>297</v>
      </c>
      <c r="H8" s="163"/>
      <c r="I8" s="164"/>
      <c r="J8" s="176" t="s">
        <v>10</v>
      </c>
      <c r="K8" s="177"/>
      <c r="L8" s="177"/>
      <c r="M8" s="100"/>
      <c r="N8" s="100"/>
      <c r="O8" s="100"/>
      <c r="P8" s="148" t="s">
        <v>307</v>
      </c>
      <c r="Q8" s="149"/>
      <c r="R8" s="149"/>
      <c r="S8" s="150"/>
      <c r="T8" s="146" t="s">
        <v>6</v>
      </c>
      <c r="U8" s="146" t="s">
        <v>6</v>
      </c>
      <c r="V8" s="148" t="s">
        <v>300</v>
      </c>
      <c r="W8" s="149"/>
      <c r="X8" s="149"/>
      <c r="Y8" s="150"/>
    </row>
    <row r="9" spans="1:25" ht="36.75" customHeight="1">
      <c r="A9" s="158"/>
      <c r="B9" s="158"/>
      <c r="C9" s="158"/>
      <c r="D9" s="157"/>
      <c r="E9" s="157"/>
      <c r="F9" s="157"/>
      <c r="G9" s="165"/>
      <c r="H9" s="166"/>
      <c r="I9" s="167"/>
      <c r="J9" s="178" t="s">
        <v>295</v>
      </c>
      <c r="K9" s="179"/>
      <c r="L9" s="180" t="s">
        <v>305</v>
      </c>
      <c r="M9" s="100"/>
      <c r="N9" s="100"/>
      <c r="O9" s="100"/>
      <c r="P9" s="171" t="s">
        <v>295</v>
      </c>
      <c r="Q9" s="172"/>
      <c r="R9" s="146" t="s">
        <v>306</v>
      </c>
      <c r="S9" s="154" t="s">
        <v>308</v>
      </c>
      <c r="T9" s="147"/>
      <c r="U9" s="147"/>
      <c r="V9" s="151"/>
      <c r="W9" s="152"/>
      <c r="X9" s="152"/>
      <c r="Y9" s="153"/>
    </row>
    <row r="10" spans="1:25" ht="72" customHeight="1">
      <c r="A10" s="158"/>
      <c r="B10" s="158"/>
      <c r="C10" s="158"/>
      <c r="D10" s="157"/>
      <c r="E10" s="157"/>
      <c r="F10" s="157"/>
      <c r="G10" s="168"/>
      <c r="H10" s="169"/>
      <c r="I10" s="170"/>
      <c r="J10" s="101" t="s">
        <v>298</v>
      </c>
      <c r="K10" s="101" t="s">
        <v>299</v>
      </c>
      <c r="L10" s="181"/>
      <c r="M10" s="102" t="s">
        <v>7</v>
      </c>
      <c r="N10" s="102" t="s">
        <v>8</v>
      </c>
      <c r="O10" s="102" t="s">
        <v>9</v>
      </c>
      <c r="P10" s="103" t="s">
        <v>301</v>
      </c>
      <c r="Q10" s="103" t="s">
        <v>301</v>
      </c>
      <c r="R10" s="147"/>
      <c r="S10" s="155"/>
      <c r="T10" s="104" t="s">
        <v>314</v>
      </c>
      <c r="U10" s="104" t="s">
        <v>315</v>
      </c>
      <c r="V10" s="102" t="s">
        <v>7</v>
      </c>
      <c r="W10" s="102" t="s">
        <v>8</v>
      </c>
      <c r="X10" s="105" t="s">
        <v>9</v>
      </c>
      <c r="Y10" s="104" t="s">
        <v>301</v>
      </c>
    </row>
    <row r="11" spans="1:25" ht="13.5" customHeight="1">
      <c r="A11" s="106">
        <v>0</v>
      </c>
      <c r="B11" s="160">
        <v>1</v>
      </c>
      <c r="C11" s="160"/>
      <c r="D11" s="161">
        <v>2</v>
      </c>
      <c r="E11" s="161"/>
      <c r="F11" s="107">
        <v>3</v>
      </c>
      <c r="G11" s="108">
        <v>4</v>
      </c>
      <c r="H11" s="108" t="s">
        <v>296</v>
      </c>
      <c r="I11" s="108">
        <v>4</v>
      </c>
      <c r="J11" s="109">
        <v>4</v>
      </c>
      <c r="K11" s="109" t="s">
        <v>296</v>
      </c>
      <c r="L11" s="108">
        <v>5</v>
      </c>
      <c r="M11" s="108">
        <v>6</v>
      </c>
      <c r="N11" s="110" t="s">
        <v>302</v>
      </c>
      <c r="O11" s="110" t="s">
        <v>303</v>
      </c>
      <c r="P11" s="111">
        <v>6</v>
      </c>
      <c r="Q11" s="111" t="s">
        <v>309</v>
      </c>
      <c r="R11" s="112">
        <v>7</v>
      </c>
      <c r="S11" s="111">
        <v>8</v>
      </c>
      <c r="T11" s="112">
        <v>9</v>
      </c>
      <c r="U11" s="112">
        <v>10</v>
      </c>
      <c r="V11" s="108" t="s">
        <v>310</v>
      </c>
      <c r="W11" s="110" t="s">
        <v>311</v>
      </c>
      <c r="X11" s="113" t="s">
        <v>312</v>
      </c>
      <c r="Y11" s="112" t="s">
        <v>313</v>
      </c>
    </row>
    <row r="12" spans="1:25" ht="16.5" customHeight="1">
      <c r="A12" s="106" t="s">
        <v>11</v>
      </c>
      <c r="B12" s="106"/>
      <c r="C12" s="106"/>
      <c r="D12" s="156" t="s">
        <v>12</v>
      </c>
      <c r="E12" s="156"/>
      <c r="F12" s="107">
        <v>1</v>
      </c>
      <c r="G12" s="114">
        <f aca="true" t="shared" si="0" ref="G12:L12">G13+G33+G39</f>
        <v>48215</v>
      </c>
      <c r="H12" s="114">
        <f t="shared" si="0"/>
        <v>48215</v>
      </c>
      <c r="I12" s="114">
        <f t="shared" si="0"/>
        <v>47182</v>
      </c>
      <c r="J12" s="115">
        <f t="shared" si="0"/>
        <v>57760</v>
      </c>
      <c r="K12" s="115">
        <f t="shared" si="0"/>
        <v>57760</v>
      </c>
      <c r="L12" s="116">
        <f t="shared" si="0"/>
        <v>56494</v>
      </c>
      <c r="M12" s="117">
        <f aca="true" t="shared" si="1" ref="M12:M21">P12/4</f>
        <v>16846</v>
      </c>
      <c r="N12" s="117">
        <f aca="true" t="shared" si="2" ref="N12:N21">M12+M12</f>
        <v>33692</v>
      </c>
      <c r="O12" s="117">
        <f aca="true" t="shared" si="3" ref="O12:O21">N12+M12</f>
        <v>50538</v>
      </c>
      <c r="P12" s="118">
        <f>P13+P33+P39</f>
        <v>67384</v>
      </c>
      <c r="Q12" s="118">
        <f>Q13+Q33+Q39</f>
        <v>67384</v>
      </c>
      <c r="R12" s="119">
        <f>R13+R33+R39</f>
        <v>46858</v>
      </c>
      <c r="S12" s="118">
        <f>S13+S33+S39</f>
        <v>67384</v>
      </c>
      <c r="T12" s="120">
        <f>S12/L12*100</f>
        <v>119.27638333274331</v>
      </c>
      <c r="U12" s="121">
        <f>S12/P12*100</f>
        <v>100</v>
      </c>
      <c r="V12" s="117">
        <f aca="true" t="shared" si="4" ref="V12:V21">Y12/4</f>
        <v>16846</v>
      </c>
      <c r="W12" s="117">
        <f aca="true" t="shared" si="5" ref="W12:W21">V12+V12</f>
        <v>33692</v>
      </c>
      <c r="X12" s="122">
        <f aca="true" t="shared" si="6" ref="X12:X21">W12+V12</f>
        <v>50538</v>
      </c>
      <c r="Y12" s="119">
        <f>Y13+Y33+Y39</f>
        <v>67384</v>
      </c>
    </row>
    <row r="13" spans="1:25" ht="27" customHeight="1">
      <c r="A13" s="158"/>
      <c r="B13" s="123">
        <v>1</v>
      </c>
      <c r="C13" s="106"/>
      <c r="D13" s="156" t="s">
        <v>13</v>
      </c>
      <c r="E13" s="156"/>
      <c r="F13" s="107">
        <v>2</v>
      </c>
      <c r="G13" s="114">
        <f aca="true" t="shared" si="7" ref="G13:L13">G14+G19+G20+G23+G24+G25</f>
        <v>48213</v>
      </c>
      <c r="H13" s="114">
        <f t="shared" si="7"/>
        <v>48213</v>
      </c>
      <c r="I13" s="114">
        <f t="shared" si="7"/>
        <v>47179</v>
      </c>
      <c r="J13" s="115">
        <f t="shared" si="7"/>
        <v>57757</v>
      </c>
      <c r="K13" s="115">
        <f t="shared" si="7"/>
        <v>57757</v>
      </c>
      <c r="L13" s="115">
        <f t="shared" si="7"/>
        <v>56491</v>
      </c>
      <c r="M13" s="117">
        <f t="shared" si="1"/>
        <v>16845.25</v>
      </c>
      <c r="N13" s="117">
        <f t="shared" si="2"/>
        <v>33690.5</v>
      </c>
      <c r="O13" s="117">
        <f t="shared" si="3"/>
        <v>50535.75</v>
      </c>
      <c r="P13" s="124">
        <f>P14+P19+P20+P23+P24+P25</f>
        <v>67381</v>
      </c>
      <c r="Q13" s="124">
        <f>Q14+Q19+Q20+Q23+Q24+Q25</f>
        <v>67381</v>
      </c>
      <c r="R13" s="119">
        <f>R14+R19+R20+R23+R24+R25</f>
        <v>46856</v>
      </c>
      <c r="S13" s="124">
        <f>S14+S19+S20+S23+S24+S25</f>
        <v>67381</v>
      </c>
      <c r="T13" s="120">
        <f aca="true" t="shared" si="8" ref="T13:T76">S13/L13*100</f>
        <v>119.27740702058736</v>
      </c>
      <c r="U13" s="121">
        <f aca="true" t="shared" si="9" ref="U13:U76">S13/P13*100</f>
        <v>100</v>
      </c>
      <c r="V13" s="117">
        <f t="shared" si="4"/>
        <v>16845.25</v>
      </c>
      <c r="W13" s="117">
        <f t="shared" si="5"/>
        <v>33690.5</v>
      </c>
      <c r="X13" s="122">
        <f t="shared" si="6"/>
        <v>50535.75</v>
      </c>
      <c r="Y13" s="119">
        <f>Y14+Y19+Y20+Y23+Y24+Y25</f>
        <v>67381</v>
      </c>
    </row>
    <row r="14" spans="1:25" ht="26.25" customHeight="1">
      <c r="A14" s="158"/>
      <c r="B14" s="158"/>
      <c r="C14" s="106" t="s">
        <v>14</v>
      </c>
      <c r="D14" s="156" t="s">
        <v>15</v>
      </c>
      <c r="E14" s="156"/>
      <c r="F14" s="107">
        <v>3</v>
      </c>
      <c r="G14" s="114">
        <f aca="true" t="shared" si="10" ref="G14:L14">G15+G16+G17+G18</f>
        <v>46984</v>
      </c>
      <c r="H14" s="114">
        <f t="shared" si="10"/>
        <v>46984</v>
      </c>
      <c r="I14" s="114">
        <f t="shared" si="10"/>
        <v>45749</v>
      </c>
      <c r="J14" s="115">
        <f t="shared" si="10"/>
        <v>56180</v>
      </c>
      <c r="K14" s="115">
        <f t="shared" si="10"/>
        <v>56180</v>
      </c>
      <c r="L14" s="115">
        <f t="shared" si="10"/>
        <v>55265</v>
      </c>
      <c r="M14" s="117">
        <f t="shared" si="1"/>
        <v>16474</v>
      </c>
      <c r="N14" s="117">
        <f t="shared" si="2"/>
        <v>32948</v>
      </c>
      <c r="O14" s="117">
        <f t="shared" si="3"/>
        <v>49422</v>
      </c>
      <c r="P14" s="124">
        <f>P15+P16+P17+P18</f>
        <v>65896</v>
      </c>
      <c r="Q14" s="124">
        <f>Q15+Q16+Q17+Q18</f>
        <v>65896</v>
      </c>
      <c r="R14" s="119">
        <f>R15+R16+R17+R18</f>
        <v>45377</v>
      </c>
      <c r="S14" s="124">
        <f>S15+S16+S17+S18</f>
        <v>65576</v>
      </c>
      <c r="T14" s="120">
        <f t="shared" si="8"/>
        <v>118.65737808739709</v>
      </c>
      <c r="U14" s="121">
        <f t="shared" si="9"/>
        <v>99.51438630569382</v>
      </c>
      <c r="V14" s="117">
        <f t="shared" si="4"/>
        <v>16394</v>
      </c>
      <c r="W14" s="117">
        <f t="shared" si="5"/>
        <v>32788</v>
      </c>
      <c r="X14" s="122">
        <f t="shared" si="6"/>
        <v>49182</v>
      </c>
      <c r="Y14" s="119">
        <f>Y15+Y16+Y17+Y18</f>
        <v>65576</v>
      </c>
    </row>
    <row r="15" spans="1:25" ht="14.25" customHeight="1">
      <c r="A15" s="158"/>
      <c r="B15" s="158"/>
      <c r="C15" s="106"/>
      <c r="D15" s="125" t="s">
        <v>16</v>
      </c>
      <c r="E15" s="125" t="s">
        <v>17</v>
      </c>
      <c r="F15" s="107">
        <v>4</v>
      </c>
      <c r="G15" s="114">
        <v>1</v>
      </c>
      <c r="H15" s="114">
        <v>1</v>
      </c>
      <c r="I15" s="114">
        <v>2</v>
      </c>
      <c r="J15" s="115">
        <v>2</v>
      </c>
      <c r="K15" s="115">
        <v>2</v>
      </c>
      <c r="L15" s="115">
        <v>0</v>
      </c>
      <c r="M15" s="117">
        <f t="shared" si="1"/>
        <v>0</v>
      </c>
      <c r="N15" s="117">
        <f t="shared" si="2"/>
        <v>0</v>
      </c>
      <c r="O15" s="117">
        <f t="shared" si="3"/>
        <v>0</v>
      </c>
      <c r="P15" s="124">
        <v>0</v>
      </c>
      <c r="Q15" s="124">
        <v>0</v>
      </c>
      <c r="R15" s="119"/>
      <c r="S15" s="124">
        <v>0</v>
      </c>
      <c r="T15" s="120"/>
      <c r="U15" s="121"/>
      <c r="V15" s="117">
        <f t="shared" si="4"/>
        <v>0</v>
      </c>
      <c r="W15" s="117">
        <f t="shared" si="5"/>
        <v>0</v>
      </c>
      <c r="X15" s="122">
        <f t="shared" si="6"/>
        <v>0</v>
      </c>
      <c r="Y15" s="119">
        <v>0</v>
      </c>
    </row>
    <row r="16" spans="1:25" ht="15.75" customHeight="1">
      <c r="A16" s="158"/>
      <c r="B16" s="158"/>
      <c r="C16" s="106"/>
      <c r="D16" s="125" t="s">
        <v>18</v>
      </c>
      <c r="E16" s="125" t="s">
        <v>19</v>
      </c>
      <c r="F16" s="107">
        <v>5</v>
      </c>
      <c r="G16" s="114">
        <v>44184</v>
      </c>
      <c r="H16" s="114">
        <v>44184</v>
      </c>
      <c r="I16" s="114">
        <v>42938</v>
      </c>
      <c r="J16" s="115">
        <v>52900</v>
      </c>
      <c r="K16" s="115">
        <v>52900</v>
      </c>
      <c r="L16" s="115">
        <v>52121</v>
      </c>
      <c r="M16" s="117">
        <f t="shared" si="1"/>
        <v>15851</v>
      </c>
      <c r="N16" s="117">
        <f t="shared" si="2"/>
        <v>31702</v>
      </c>
      <c r="O16" s="117">
        <f t="shared" si="3"/>
        <v>47553</v>
      </c>
      <c r="P16" s="124">
        <v>63404</v>
      </c>
      <c r="Q16" s="124">
        <v>63404</v>
      </c>
      <c r="R16" s="119">
        <v>44874</v>
      </c>
      <c r="S16" s="124">
        <v>63404</v>
      </c>
      <c r="T16" s="120">
        <f t="shared" si="8"/>
        <v>121.64770438019224</v>
      </c>
      <c r="U16" s="121">
        <f t="shared" si="9"/>
        <v>100</v>
      </c>
      <c r="V16" s="117">
        <f t="shared" si="4"/>
        <v>15851</v>
      </c>
      <c r="W16" s="117">
        <f t="shared" si="5"/>
        <v>31702</v>
      </c>
      <c r="X16" s="122">
        <f t="shared" si="6"/>
        <v>47553</v>
      </c>
      <c r="Y16" s="119">
        <v>63404</v>
      </c>
    </row>
    <row r="17" spans="1:25" ht="15.75" customHeight="1">
      <c r="A17" s="158"/>
      <c r="B17" s="158"/>
      <c r="C17" s="106"/>
      <c r="D17" s="125" t="s">
        <v>20</v>
      </c>
      <c r="E17" s="125" t="s">
        <v>21</v>
      </c>
      <c r="F17" s="107">
        <v>6</v>
      </c>
      <c r="G17" s="114">
        <v>1828</v>
      </c>
      <c r="H17" s="114">
        <v>1828</v>
      </c>
      <c r="I17" s="114">
        <v>1698</v>
      </c>
      <c r="J17" s="115">
        <v>1867</v>
      </c>
      <c r="K17" s="115">
        <v>1867</v>
      </c>
      <c r="L17" s="115">
        <v>1467</v>
      </c>
      <c r="M17" s="117">
        <f t="shared" si="1"/>
        <v>120</v>
      </c>
      <c r="N17" s="117">
        <f t="shared" si="2"/>
        <v>240</v>
      </c>
      <c r="O17" s="117">
        <f t="shared" si="3"/>
        <v>360</v>
      </c>
      <c r="P17" s="124">
        <v>480</v>
      </c>
      <c r="Q17" s="124">
        <v>480</v>
      </c>
      <c r="R17" s="119">
        <v>323</v>
      </c>
      <c r="S17" s="124">
        <v>480</v>
      </c>
      <c r="T17" s="120">
        <f t="shared" si="8"/>
        <v>32.719836400818</v>
      </c>
      <c r="U17" s="121">
        <f t="shared" si="9"/>
        <v>100</v>
      </c>
      <c r="V17" s="117">
        <f t="shared" si="4"/>
        <v>120</v>
      </c>
      <c r="W17" s="117">
        <f t="shared" si="5"/>
        <v>240</v>
      </c>
      <c r="X17" s="122">
        <f t="shared" si="6"/>
        <v>360</v>
      </c>
      <c r="Y17" s="119">
        <v>480</v>
      </c>
    </row>
    <row r="18" spans="1:25" ht="15.75" customHeight="1">
      <c r="A18" s="158"/>
      <c r="B18" s="158"/>
      <c r="C18" s="106"/>
      <c r="D18" s="125" t="s">
        <v>22</v>
      </c>
      <c r="E18" s="125" t="s">
        <v>23</v>
      </c>
      <c r="F18" s="107">
        <v>7</v>
      </c>
      <c r="G18" s="114">
        <v>971</v>
      </c>
      <c r="H18" s="114">
        <v>971</v>
      </c>
      <c r="I18" s="114">
        <v>1111</v>
      </c>
      <c r="J18" s="115">
        <v>1411</v>
      </c>
      <c r="K18" s="115">
        <v>1411</v>
      </c>
      <c r="L18" s="115">
        <v>1677</v>
      </c>
      <c r="M18" s="117">
        <f t="shared" si="1"/>
        <v>503</v>
      </c>
      <c r="N18" s="117">
        <f t="shared" si="2"/>
        <v>1006</v>
      </c>
      <c r="O18" s="117">
        <f t="shared" si="3"/>
        <v>1509</v>
      </c>
      <c r="P18" s="124">
        <v>2012</v>
      </c>
      <c r="Q18" s="124">
        <v>2012</v>
      </c>
      <c r="R18" s="119">
        <v>180</v>
      </c>
      <c r="S18" s="124">
        <v>1692</v>
      </c>
      <c r="T18" s="120">
        <f t="shared" si="8"/>
        <v>100.89445438282647</v>
      </c>
      <c r="U18" s="121">
        <f t="shared" si="9"/>
        <v>84.09542743538768</v>
      </c>
      <c r="V18" s="117">
        <f t="shared" si="4"/>
        <v>423</v>
      </c>
      <c r="W18" s="117">
        <f t="shared" si="5"/>
        <v>846</v>
      </c>
      <c r="X18" s="122">
        <f t="shared" si="6"/>
        <v>1269</v>
      </c>
      <c r="Y18" s="119">
        <v>1692</v>
      </c>
    </row>
    <row r="19" spans="1:25" ht="15.75" customHeight="1">
      <c r="A19" s="158"/>
      <c r="B19" s="158"/>
      <c r="C19" s="106" t="s">
        <v>24</v>
      </c>
      <c r="D19" s="156" t="s">
        <v>25</v>
      </c>
      <c r="E19" s="156"/>
      <c r="F19" s="107">
        <v>8</v>
      </c>
      <c r="G19" s="114"/>
      <c r="H19" s="114"/>
      <c r="I19" s="114"/>
      <c r="J19" s="115">
        <v>150</v>
      </c>
      <c r="K19" s="115">
        <v>150</v>
      </c>
      <c r="L19" s="115">
        <v>134</v>
      </c>
      <c r="M19" s="117">
        <f t="shared" si="1"/>
        <v>43.5</v>
      </c>
      <c r="N19" s="117">
        <f t="shared" si="2"/>
        <v>87</v>
      </c>
      <c r="O19" s="117">
        <f t="shared" si="3"/>
        <v>130.5</v>
      </c>
      <c r="P19" s="124">
        <v>174</v>
      </c>
      <c r="Q19" s="124">
        <v>174</v>
      </c>
      <c r="R19" s="119">
        <v>358</v>
      </c>
      <c r="S19" s="124">
        <v>494</v>
      </c>
      <c r="T19" s="120">
        <f t="shared" si="8"/>
        <v>368.65671641791045</v>
      </c>
      <c r="U19" s="121">
        <f t="shared" si="9"/>
        <v>283.9080459770115</v>
      </c>
      <c r="V19" s="117">
        <f t="shared" si="4"/>
        <v>123.5</v>
      </c>
      <c r="W19" s="117">
        <f t="shared" si="5"/>
        <v>247</v>
      </c>
      <c r="X19" s="122">
        <f t="shared" si="6"/>
        <v>370.5</v>
      </c>
      <c r="Y19" s="119">
        <v>494</v>
      </c>
    </row>
    <row r="20" spans="1:25" ht="28.5" customHeight="1">
      <c r="A20" s="158"/>
      <c r="B20" s="158"/>
      <c r="C20" s="106" t="s">
        <v>26</v>
      </c>
      <c r="D20" s="156" t="s">
        <v>27</v>
      </c>
      <c r="E20" s="156"/>
      <c r="F20" s="107">
        <v>9</v>
      </c>
      <c r="G20" s="114">
        <v>0</v>
      </c>
      <c r="H20" s="114">
        <v>0</v>
      </c>
      <c r="I20" s="114">
        <v>0</v>
      </c>
      <c r="J20" s="115">
        <v>0</v>
      </c>
      <c r="K20" s="115">
        <v>0</v>
      </c>
      <c r="L20" s="115">
        <v>0</v>
      </c>
      <c r="M20" s="117">
        <f t="shared" si="1"/>
        <v>0</v>
      </c>
      <c r="N20" s="117">
        <f t="shared" si="2"/>
        <v>0</v>
      </c>
      <c r="O20" s="117">
        <f t="shared" si="3"/>
        <v>0</v>
      </c>
      <c r="P20" s="124">
        <v>0</v>
      </c>
      <c r="Q20" s="124">
        <v>0</v>
      </c>
      <c r="R20" s="119">
        <v>0</v>
      </c>
      <c r="S20" s="124">
        <v>0</v>
      </c>
      <c r="T20" s="120"/>
      <c r="U20" s="121"/>
      <c r="V20" s="117">
        <f t="shared" si="4"/>
        <v>0</v>
      </c>
      <c r="W20" s="117">
        <f t="shared" si="5"/>
        <v>0</v>
      </c>
      <c r="X20" s="122">
        <f t="shared" si="6"/>
        <v>0</v>
      </c>
      <c r="Y20" s="119">
        <v>0</v>
      </c>
    </row>
    <row r="21" spans="1:25" ht="16.5" customHeight="1">
      <c r="A21" s="158"/>
      <c r="B21" s="158"/>
      <c r="C21" s="158"/>
      <c r="D21" s="106" t="s">
        <v>28</v>
      </c>
      <c r="E21" s="125" t="s">
        <v>29</v>
      </c>
      <c r="F21" s="107">
        <v>10</v>
      </c>
      <c r="G21" s="114">
        <v>0</v>
      </c>
      <c r="H21" s="114">
        <v>0</v>
      </c>
      <c r="I21" s="114">
        <v>0</v>
      </c>
      <c r="J21" s="115">
        <v>0</v>
      </c>
      <c r="K21" s="115">
        <v>0</v>
      </c>
      <c r="L21" s="115">
        <v>0</v>
      </c>
      <c r="M21" s="117">
        <f t="shared" si="1"/>
        <v>0</v>
      </c>
      <c r="N21" s="117">
        <f t="shared" si="2"/>
        <v>0</v>
      </c>
      <c r="O21" s="117">
        <f t="shared" si="3"/>
        <v>0</v>
      </c>
      <c r="P21" s="124">
        <v>0</v>
      </c>
      <c r="Q21" s="124">
        <v>0</v>
      </c>
      <c r="R21" s="119">
        <v>0</v>
      </c>
      <c r="S21" s="124">
        <v>0</v>
      </c>
      <c r="T21" s="120"/>
      <c r="U21" s="121"/>
      <c r="V21" s="117">
        <f t="shared" si="4"/>
        <v>0</v>
      </c>
      <c r="W21" s="117">
        <f t="shared" si="5"/>
        <v>0</v>
      </c>
      <c r="X21" s="122">
        <f t="shared" si="6"/>
        <v>0</v>
      </c>
      <c r="Y21" s="119">
        <v>0</v>
      </c>
    </row>
    <row r="22" spans="1:25" ht="14.25" customHeight="1">
      <c r="A22" s="158"/>
      <c r="B22" s="158"/>
      <c r="C22" s="158"/>
      <c r="D22" s="106" t="s">
        <v>30</v>
      </c>
      <c r="E22" s="125" t="s">
        <v>31</v>
      </c>
      <c r="F22" s="107">
        <v>11</v>
      </c>
      <c r="G22" s="114"/>
      <c r="H22" s="114"/>
      <c r="I22" s="114"/>
      <c r="J22" s="115"/>
      <c r="K22" s="115"/>
      <c r="L22" s="115"/>
      <c r="M22" s="117"/>
      <c r="N22" s="117"/>
      <c r="O22" s="117"/>
      <c r="P22" s="124"/>
      <c r="Q22" s="124"/>
      <c r="R22" s="119"/>
      <c r="S22" s="124"/>
      <c r="T22" s="120"/>
      <c r="U22" s="121"/>
      <c r="V22" s="117"/>
      <c r="W22" s="117"/>
      <c r="X22" s="122"/>
      <c r="Y22" s="119"/>
    </row>
    <row r="23" spans="1:25" ht="12.75" customHeight="1">
      <c r="A23" s="158"/>
      <c r="B23" s="158"/>
      <c r="C23" s="106" t="s">
        <v>32</v>
      </c>
      <c r="D23" s="156" t="s">
        <v>33</v>
      </c>
      <c r="E23" s="156"/>
      <c r="F23" s="107">
        <v>12</v>
      </c>
      <c r="G23" s="114"/>
      <c r="H23" s="114"/>
      <c r="I23" s="114"/>
      <c r="J23" s="115"/>
      <c r="K23" s="115"/>
      <c r="L23" s="115"/>
      <c r="M23" s="117"/>
      <c r="N23" s="117"/>
      <c r="O23" s="117"/>
      <c r="P23" s="124"/>
      <c r="Q23" s="124"/>
      <c r="R23" s="119"/>
      <c r="S23" s="124"/>
      <c r="T23" s="120"/>
      <c r="U23" s="121"/>
      <c r="V23" s="117"/>
      <c r="W23" s="117"/>
      <c r="X23" s="122"/>
      <c r="Y23" s="119"/>
    </row>
    <row r="24" spans="1:25" ht="25.5" customHeight="1">
      <c r="A24" s="158"/>
      <c r="B24" s="158"/>
      <c r="C24" s="106" t="s">
        <v>34</v>
      </c>
      <c r="D24" s="156" t="s">
        <v>35</v>
      </c>
      <c r="E24" s="156"/>
      <c r="F24" s="107">
        <v>13</v>
      </c>
      <c r="G24" s="114">
        <v>1135</v>
      </c>
      <c r="H24" s="114">
        <v>1135</v>
      </c>
      <c r="I24" s="114">
        <v>1285</v>
      </c>
      <c r="J24" s="115">
        <v>1285</v>
      </c>
      <c r="K24" s="115">
        <v>1285</v>
      </c>
      <c r="L24" s="115">
        <v>879</v>
      </c>
      <c r="M24" s="117">
        <f>P24/4</f>
        <v>263.75</v>
      </c>
      <c r="N24" s="117">
        <f>M24+M24</f>
        <v>527.5</v>
      </c>
      <c r="O24" s="117">
        <f>N24+M24</f>
        <v>791.25</v>
      </c>
      <c r="P24" s="124">
        <v>1055</v>
      </c>
      <c r="Q24" s="124">
        <v>1055</v>
      </c>
      <c r="R24" s="119">
        <v>1002</v>
      </c>
      <c r="S24" s="124">
        <v>1055</v>
      </c>
      <c r="T24" s="120">
        <f t="shared" si="8"/>
        <v>120.02275312855517</v>
      </c>
      <c r="U24" s="121">
        <f t="shared" si="9"/>
        <v>100</v>
      </c>
      <c r="V24" s="117">
        <f>Y24/4</f>
        <v>263.75</v>
      </c>
      <c r="W24" s="117">
        <f>V24+V24</f>
        <v>527.5</v>
      </c>
      <c r="X24" s="122">
        <f>W24+V24</f>
        <v>791.25</v>
      </c>
      <c r="Y24" s="119">
        <v>1055</v>
      </c>
    </row>
    <row r="25" spans="1:25" ht="27" customHeight="1">
      <c r="A25" s="158"/>
      <c r="B25" s="106"/>
      <c r="C25" s="106" t="s">
        <v>36</v>
      </c>
      <c r="D25" s="156" t="s">
        <v>37</v>
      </c>
      <c r="E25" s="156"/>
      <c r="F25" s="107">
        <v>14</v>
      </c>
      <c r="G25" s="114">
        <f aca="true" t="shared" si="11" ref="G25:L25">G26+G32</f>
        <v>94</v>
      </c>
      <c r="H25" s="114">
        <f t="shared" si="11"/>
        <v>94</v>
      </c>
      <c r="I25" s="114">
        <f t="shared" si="11"/>
        <v>145</v>
      </c>
      <c r="J25" s="115">
        <f t="shared" si="11"/>
        <v>142</v>
      </c>
      <c r="K25" s="115">
        <f t="shared" si="11"/>
        <v>142</v>
      </c>
      <c r="L25" s="115">
        <f t="shared" si="11"/>
        <v>213</v>
      </c>
      <c r="M25" s="117">
        <f>P25/4</f>
        <v>64</v>
      </c>
      <c r="N25" s="117">
        <f>M25+M25</f>
        <v>128</v>
      </c>
      <c r="O25" s="117">
        <f>N25+M25</f>
        <v>192</v>
      </c>
      <c r="P25" s="124">
        <v>256</v>
      </c>
      <c r="Q25" s="124">
        <v>256</v>
      </c>
      <c r="R25" s="119">
        <f>R26+R32</f>
        <v>119</v>
      </c>
      <c r="S25" s="124">
        <v>256</v>
      </c>
      <c r="T25" s="120">
        <f t="shared" si="8"/>
        <v>120.18779342723005</v>
      </c>
      <c r="U25" s="121">
        <f t="shared" si="9"/>
        <v>100</v>
      </c>
      <c r="V25" s="117">
        <f>Y25/4</f>
        <v>64</v>
      </c>
      <c r="W25" s="117">
        <f>V25+V25</f>
        <v>128</v>
      </c>
      <c r="X25" s="122">
        <f>W25+V25</f>
        <v>192</v>
      </c>
      <c r="Y25" s="119">
        <v>256</v>
      </c>
    </row>
    <row r="26" spans="1:25" ht="15" customHeight="1">
      <c r="A26" s="158"/>
      <c r="B26" s="106"/>
      <c r="C26" s="106"/>
      <c r="D26" s="125" t="s">
        <v>38</v>
      </c>
      <c r="E26" s="125" t="s">
        <v>39</v>
      </c>
      <c r="F26" s="107">
        <v>15</v>
      </c>
      <c r="G26" s="114">
        <v>83</v>
      </c>
      <c r="H26" s="114">
        <v>83</v>
      </c>
      <c r="I26" s="114">
        <v>92</v>
      </c>
      <c r="J26" s="115">
        <v>92</v>
      </c>
      <c r="K26" s="115">
        <v>92</v>
      </c>
      <c r="L26" s="115">
        <v>128</v>
      </c>
      <c r="M26" s="117">
        <f>P26/4</f>
        <v>38.5</v>
      </c>
      <c r="N26" s="117">
        <f>M26+M26</f>
        <v>77</v>
      </c>
      <c r="O26" s="117">
        <f>N26+M26</f>
        <v>115.5</v>
      </c>
      <c r="P26" s="124">
        <v>154</v>
      </c>
      <c r="Q26" s="124">
        <v>154</v>
      </c>
      <c r="R26" s="119">
        <v>15</v>
      </c>
      <c r="S26" s="124">
        <v>154</v>
      </c>
      <c r="T26" s="120">
        <f t="shared" si="8"/>
        <v>120.3125</v>
      </c>
      <c r="U26" s="121">
        <f t="shared" si="9"/>
        <v>100</v>
      </c>
      <c r="V26" s="117">
        <f>Y26/4</f>
        <v>38.5</v>
      </c>
      <c r="W26" s="117">
        <f>V26+V26</f>
        <v>77</v>
      </c>
      <c r="X26" s="122">
        <f>W26+V26</f>
        <v>115.5</v>
      </c>
      <c r="Y26" s="119">
        <v>154</v>
      </c>
    </row>
    <row r="27" spans="1:25" ht="28.5" customHeight="1">
      <c r="A27" s="158"/>
      <c r="B27" s="106"/>
      <c r="C27" s="106"/>
      <c r="D27" s="125" t="s">
        <v>40</v>
      </c>
      <c r="E27" s="125" t="s">
        <v>41</v>
      </c>
      <c r="F27" s="107">
        <v>16</v>
      </c>
      <c r="G27" s="114"/>
      <c r="H27" s="114"/>
      <c r="I27" s="114"/>
      <c r="J27" s="115"/>
      <c r="K27" s="115"/>
      <c r="L27" s="115"/>
      <c r="M27" s="117"/>
      <c r="N27" s="117"/>
      <c r="O27" s="117"/>
      <c r="P27" s="124"/>
      <c r="Q27" s="124"/>
      <c r="R27" s="119"/>
      <c r="S27" s="124"/>
      <c r="T27" s="120"/>
      <c r="U27" s="121"/>
      <c r="V27" s="117"/>
      <c r="W27" s="117"/>
      <c r="X27" s="122"/>
      <c r="Y27" s="119"/>
    </row>
    <row r="28" spans="1:25" ht="14.25" customHeight="1">
      <c r="A28" s="158"/>
      <c r="B28" s="106"/>
      <c r="C28" s="106"/>
      <c r="D28" s="125"/>
      <c r="E28" s="125" t="s">
        <v>42</v>
      </c>
      <c r="F28" s="107">
        <v>17</v>
      </c>
      <c r="G28" s="114"/>
      <c r="H28" s="114"/>
      <c r="I28" s="114"/>
      <c r="J28" s="115"/>
      <c r="K28" s="115"/>
      <c r="L28" s="115"/>
      <c r="M28" s="117"/>
      <c r="N28" s="117"/>
      <c r="O28" s="117"/>
      <c r="P28" s="124"/>
      <c r="Q28" s="124"/>
      <c r="R28" s="119"/>
      <c r="S28" s="124"/>
      <c r="T28" s="120"/>
      <c r="U28" s="121"/>
      <c r="V28" s="117"/>
      <c r="W28" s="117"/>
      <c r="X28" s="122"/>
      <c r="Y28" s="119"/>
    </row>
    <row r="29" spans="1:25" ht="15" customHeight="1">
      <c r="A29" s="158"/>
      <c r="B29" s="106"/>
      <c r="C29" s="106"/>
      <c r="D29" s="125"/>
      <c r="E29" s="125" t="s">
        <v>43</v>
      </c>
      <c r="F29" s="107">
        <v>18</v>
      </c>
      <c r="G29" s="114"/>
      <c r="H29" s="114"/>
      <c r="I29" s="114"/>
      <c r="J29" s="115"/>
      <c r="K29" s="115"/>
      <c r="L29" s="115"/>
      <c r="M29" s="117"/>
      <c r="N29" s="117"/>
      <c r="O29" s="117"/>
      <c r="P29" s="124"/>
      <c r="Q29" s="124"/>
      <c r="R29" s="119"/>
      <c r="S29" s="124"/>
      <c r="T29" s="120"/>
      <c r="U29" s="121"/>
      <c r="V29" s="117"/>
      <c r="W29" s="117"/>
      <c r="X29" s="122"/>
      <c r="Y29" s="119"/>
    </row>
    <row r="30" spans="1:25" ht="14.25" customHeight="1">
      <c r="A30" s="158"/>
      <c r="B30" s="106"/>
      <c r="C30" s="106"/>
      <c r="D30" s="125" t="s">
        <v>44</v>
      </c>
      <c r="E30" s="125" t="s">
        <v>45</v>
      </c>
      <c r="F30" s="107">
        <v>19</v>
      </c>
      <c r="G30" s="114"/>
      <c r="H30" s="114"/>
      <c r="I30" s="114"/>
      <c r="J30" s="115"/>
      <c r="K30" s="115"/>
      <c r="L30" s="115"/>
      <c r="M30" s="117"/>
      <c r="N30" s="117"/>
      <c r="O30" s="117"/>
      <c r="P30" s="124"/>
      <c r="Q30" s="124"/>
      <c r="R30" s="119"/>
      <c r="S30" s="124"/>
      <c r="T30" s="120"/>
      <c r="U30" s="121"/>
      <c r="V30" s="117"/>
      <c r="W30" s="117"/>
      <c r="X30" s="122"/>
      <c r="Y30" s="119"/>
    </row>
    <row r="31" spans="1:25" ht="12" customHeight="1">
      <c r="A31" s="158"/>
      <c r="B31" s="106"/>
      <c r="C31" s="106"/>
      <c r="D31" s="125" t="s">
        <v>46</v>
      </c>
      <c r="E31" s="125" t="s">
        <v>47</v>
      </c>
      <c r="F31" s="107">
        <v>20</v>
      </c>
      <c r="G31" s="114"/>
      <c r="H31" s="114"/>
      <c r="I31" s="114"/>
      <c r="J31" s="115"/>
      <c r="K31" s="115"/>
      <c r="L31" s="115"/>
      <c r="M31" s="117"/>
      <c r="N31" s="117"/>
      <c r="O31" s="117"/>
      <c r="P31" s="124"/>
      <c r="Q31" s="124"/>
      <c r="R31" s="119"/>
      <c r="S31" s="124"/>
      <c r="T31" s="120"/>
      <c r="U31" s="121"/>
      <c r="V31" s="117"/>
      <c r="W31" s="117"/>
      <c r="X31" s="122"/>
      <c r="Y31" s="119"/>
    </row>
    <row r="32" spans="1:25" ht="12.75" customHeight="1">
      <c r="A32" s="158"/>
      <c r="B32" s="106"/>
      <c r="C32" s="106"/>
      <c r="D32" s="125" t="s">
        <v>48</v>
      </c>
      <c r="E32" s="125" t="s">
        <v>23</v>
      </c>
      <c r="F32" s="107">
        <v>21</v>
      </c>
      <c r="G32" s="114">
        <v>11</v>
      </c>
      <c r="H32" s="114">
        <v>11</v>
      </c>
      <c r="I32" s="114">
        <v>53</v>
      </c>
      <c r="J32" s="115">
        <v>50</v>
      </c>
      <c r="K32" s="115">
        <v>50</v>
      </c>
      <c r="L32" s="115">
        <v>85</v>
      </c>
      <c r="M32" s="117">
        <f>P32/4</f>
        <v>25.5</v>
      </c>
      <c r="N32" s="117">
        <f>M32+M32</f>
        <v>51</v>
      </c>
      <c r="O32" s="117">
        <f>N32+M32</f>
        <v>76.5</v>
      </c>
      <c r="P32" s="124">
        <v>102</v>
      </c>
      <c r="Q32" s="124">
        <v>102</v>
      </c>
      <c r="R32" s="119">
        <v>104</v>
      </c>
      <c r="S32" s="124">
        <v>102</v>
      </c>
      <c r="T32" s="120">
        <f t="shared" si="8"/>
        <v>120</v>
      </c>
      <c r="U32" s="121">
        <f t="shared" si="9"/>
        <v>100</v>
      </c>
      <c r="V32" s="117">
        <f>Y32/4</f>
        <v>25.5</v>
      </c>
      <c r="W32" s="117">
        <f>V32+V32</f>
        <v>51</v>
      </c>
      <c r="X32" s="122">
        <f>W32+V32</f>
        <v>76.5</v>
      </c>
      <c r="Y32" s="119">
        <v>102</v>
      </c>
    </row>
    <row r="33" spans="1:25" ht="27" customHeight="1">
      <c r="A33" s="158"/>
      <c r="B33" s="106">
        <v>2</v>
      </c>
      <c r="C33" s="106"/>
      <c r="D33" s="156" t="s">
        <v>49</v>
      </c>
      <c r="E33" s="156"/>
      <c r="F33" s="107">
        <v>22</v>
      </c>
      <c r="G33" s="114">
        <v>2</v>
      </c>
      <c r="H33" s="114">
        <v>2</v>
      </c>
      <c r="I33" s="114">
        <v>3</v>
      </c>
      <c r="J33" s="115">
        <v>3</v>
      </c>
      <c r="K33" s="115">
        <v>3</v>
      </c>
      <c r="L33" s="115">
        <v>3</v>
      </c>
      <c r="M33" s="117">
        <f>P33/4</f>
        <v>0.75</v>
      </c>
      <c r="N33" s="117">
        <f>M33+M33</f>
        <v>1.5</v>
      </c>
      <c r="O33" s="117">
        <f>N33+M33</f>
        <v>2.25</v>
      </c>
      <c r="P33" s="124">
        <v>3</v>
      </c>
      <c r="Q33" s="124">
        <v>3</v>
      </c>
      <c r="R33" s="119">
        <v>2</v>
      </c>
      <c r="S33" s="124">
        <v>3</v>
      </c>
      <c r="T33" s="120">
        <f t="shared" si="8"/>
        <v>100</v>
      </c>
      <c r="U33" s="121">
        <f t="shared" si="9"/>
        <v>100</v>
      </c>
      <c r="V33" s="117">
        <f>Y33/4</f>
        <v>0.75</v>
      </c>
      <c r="W33" s="117">
        <f>V33+V33</f>
        <v>1.5</v>
      </c>
      <c r="X33" s="122">
        <f>W33+V33</f>
        <v>2.25</v>
      </c>
      <c r="Y33" s="119">
        <v>3</v>
      </c>
    </row>
    <row r="34" spans="1:25" ht="13.5" customHeight="1">
      <c r="A34" s="158"/>
      <c r="B34" s="158"/>
      <c r="C34" s="106" t="s">
        <v>14</v>
      </c>
      <c r="D34" s="157" t="s">
        <v>50</v>
      </c>
      <c r="E34" s="157"/>
      <c r="F34" s="107">
        <v>23</v>
      </c>
      <c r="G34" s="114"/>
      <c r="H34" s="114"/>
      <c r="I34" s="114"/>
      <c r="J34" s="115"/>
      <c r="K34" s="115"/>
      <c r="L34" s="115"/>
      <c r="M34" s="117"/>
      <c r="N34" s="117"/>
      <c r="O34" s="117"/>
      <c r="P34" s="124"/>
      <c r="Q34" s="124"/>
      <c r="R34" s="119"/>
      <c r="S34" s="124"/>
      <c r="T34" s="120"/>
      <c r="U34" s="121"/>
      <c r="V34" s="117"/>
      <c r="W34" s="117"/>
      <c r="X34" s="122"/>
      <c r="Y34" s="119"/>
    </row>
    <row r="35" spans="1:25" ht="17.25" customHeight="1">
      <c r="A35" s="158"/>
      <c r="B35" s="158"/>
      <c r="C35" s="106" t="s">
        <v>24</v>
      </c>
      <c r="D35" s="157" t="s">
        <v>51</v>
      </c>
      <c r="E35" s="157"/>
      <c r="F35" s="107">
        <v>24</v>
      </c>
      <c r="G35" s="114"/>
      <c r="H35" s="114"/>
      <c r="I35" s="114"/>
      <c r="J35" s="115"/>
      <c r="K35" s="115"/>
      <c r="L35" s="115"/>
      <c r="M35" s="117"/>
      <c r="N35" s="117"/>
      <c r="O35" s="117"/>
      <c r="P35" s="124"/>
      <c r="Q35" s="124"/>
      <c r="R35" s="119"/>
      <c r="S35" s="124"/>
      <c r="T35" s="120"/>
      <c r="U35" s="121"/>
      <c r="V35" s="117"/>
      <c r="W35" s="117"/>
      <c r="X35" s="122"/>
      <c r="Y35" s="119"/>
    </row>
    <row r="36" spans="1:25" ht="15.75" customHeight="1">
      <c r="A36" s="158"/>
      <c r="B36" s="158"/>
      <c r="C36" s="106" t="s">
        <v>26</v>
      </c>
      <c r="D36" s="157" t="s">
        <v>52</v>
      </c>
      <c r="E36" s="157"/>
      <c r="F36" s="107">
        <v>25</v>
      </c>
      <c r="G36" s="114"/>
      <c r="H36" s="114"/>
      <c r="I36" s="114"/>
      <c r="J36" s="115"/>
      <c r="K36" s="115"/>
      <c r="L36" s="115"/>
      <c r="M36" s="117"/>
      <c r="N36" s="117"/>
      <c r="O36" s="117"/>
      <c r="P36" s="124"/>
      <c r="Q36" s="124"/>
      <c r="R36" s="119"/>
      <c r="S36" s="124"/>
      <c r="T36" s="120"/>
      <c r="U36" s="121"/>
      <c r="V36" s="117"/>
      <c r="W36" s="117"/>
      <c r="X36" s="122"/>
      <c r="Y36" s="119"/>
    </row>
    <row r="37" spans="1:25" ht="12" customHeight="1">
      <c r="A37" s="158"/>
      <c r="B37" s="158"/>
      <c r="C37" s="106" t="s">
        <v>32</v>
      </c>
      <c r="D37" s="157" t="s">
        <v>53</v>
      </c>
      <c r="E37" s="157"/>
      <c r="F37" s="107">
        <v>26</v>
      </c>
      <c r="G37" s="114"/>
      <c r="H37" s="114"/>
      <c r="I37" s="114"/>
      <c r="J37" s="115"/>
      <c r="K37" s="115"/>
      <c r="L37" s="115"/>
      <c r="M37" s="117"/>
      <c r="N37" s="117"/>
      <c r="O37" s="117"/>
      <c r="P37" s="124"/>
      <c r="Q37" s="124"/>
      <c r="R37" s="119"/>
      <c r="S37" s="124"/>
      <c r="T37" s="120"/>
      <c r="U37" s="121"/>
      <c r="V37" s="117"/>
      <c r="W37" s="117"/>
      <c r="X37" s="122"/>
      <c r="Y37" s="119"/>
    </row>
    <row r="38" spans="1:25" ht="15" customHeight="1">
      <c r="A38" s="158"/>
      <c r="B38" s="158"/>
      <c r="C38" s="106" t="s">
        <v>34</v>
      </c>
      <c r="D38" s="157" t="s">
        <v>54</v>
      </c>
      <c r="E38" s="157"/>
      <c r="F38" s="107">
        <v>27</v>
      </c>
      <c r="G38" s="114">
        <v>2</v>
      </c>
      <c r="H38" s="114">
        <v>2</v>
      </c>
      <c r="I38" s="114">
        <v>3</v>
      </c>
      <c r="J38" s="115">
        <v>3</v>
      </c>
      <c r="K38" s="115">
        <v>3</v>
      </c>
      <c r="L38" s="115">
        <v>3</v>
      </c>
      <c r="M38" s="117">
        <f>P38/4</f>
        <v>0.75</v>
      </c>
      <c r="N38" s="117">
        <f>M38+M38</f>
        <v>1.5</v>
      </c>
      <c r="O38" s="117">
        <f>N38+M38</f>
        <v>2.25</v>
      </c>
      <c r="P38" s="124">
        <v>3</v>
      </c>
      <c r="Q38" s="124">
        <v>3</v>
      </c>
      <c r="R38" s="119">
        <v>3</v>
      </c>
      <c r="S38" s="124">
        <v>3</v>
      </c>
      <c r="T38" s="120"/>
      <c r="U38" s="121"/>
      <c r="V38" s="117">
        <f>Y38/4</f>
        <v>0.75</v>
      </c>
      <c r="W38" s="117">
        <f>V38+V38</f>
        <v>1.5</v>
      </c>
      <c r="X38" s="122">
        <f>W38+V38</f>
        <v>2.25</v>
      </c>
      <c r="Y38" s="119">
        <v>3</v>
      </c>
    </row>
    <row r="39" spans="1:25" ht="15" customHeight="1">
      <c r="A39" s="158"/>
      <c r="B39" s="106">
        <v>3</v>
      </c>
      <c r="C39" s="106"/>
      <c r="D39" s="157" t="s">
        <v>55</v>
      </c>
      <c r="E39" s="157"/>
      <c r="F39" s="107">
        <v>28</v>
      </c>
      <c r="G39" s="114"/>
      <c r="H39" s="114"/>
      <c r="I39" s="114"/>
      <c r="J39" s="115"/>
      <c r="K39" s="115"/>
      <c r="L39" s="115"/>
      <c r="M39" s="117"/>
      <c r="N39" s="117"/>
      <c r="O39" s="117"/>
      <c r="P39" s="124"/>
      <c r="Q39" s="124"/>
      <c r="R39" s="119"/>
      <c r="S39" s="124"/>
      <c r="T39" s="120"/>
      <c r="U39" s="121"/>
      <c r="V39" s="117"/>
      <c r="W39" s="117"/>
      <c r="X39" s="122"/>
      <c r="Y39" s="119"/>
    </row>
    <row r="40" spans="1:251" ht="27.75" customHeight="1">
      <c r="A40" s="106" t="s">
        <v>56</v>
      </c>
      <c r="B40" s="157" t="s">
        <v>57</v>
      </c>
      <c r="C40" s="157"/>
      <c r="D40" s="157"/>
      <c r="E40" s="157"/>
      <c r="F40" s="107">
        <v>29</v>
      </c>
      <c r="G40" s="114">
        <f aca="true" t="shared" si="12" ref="G40:L40">G41+G151</f>
        <v>47940</v>
      </c>
      <c r="H40" s="114">
        <f t="shared" si="12"/>
        <v>47940</v>
      </c>
      <c r="I40" s="114">
        <f t="shared" si="12"/>
        <v>47032</v>
      </c>
      <c r="J40" s="115">
        <f t="shared" si="12"/>
        <v>57530</v>
      </c>
      <c r="K40" s="115">
        <f t="shared" si="12"/>
        <v>57530</v>
      </c>
      <c r="L40" s="115">
        <f t="shared" si="12"/>
        <v>55989</v>
      </c>
      <c r="M40" s="117">
        <f>P40/4</f>
        <v>16696</v>
      </c>
      <c r="N40" s="117">
        <f>M40+M40</f>
        <v>33392</v>
      </c>
      <c r="O40" s="117">
        <f>N40+M40</f>
        <v>50088</v>
      </c>
      <c r="P40" s="124">
        <f>P41+P151</f>
        <v>66784</v>
      </c>
      <c r="Q40" s="124">
        <f>Q41+Q151</f>
        <v>66784</v>
      </c>
      <c r="R40" s="119">
        <f>R41+R151</f>
        <v>46871</v>
      </c>
      <c r="S40" s="124">
        <f>S41+S151</f>
        <v>66784</v>
      </c>
      <c r="T40" s="120">
        <f t="shared" si="8"/>
        <v>119.28057296969048</v>
      </c>
      <c r="U40" s="121">
        <f t="shared" si="9"/>
        <v>100</v>
      </c>
      <c r="V40" s="117">
        <f>Y40/4</f>
        <v>16696</v>
      </c>
      <c r="W40" s="117">
        <f>V40+V40</f>
        <v>33392</v>
      </c>
      <c r="X40" s="122">
        <f>W40+V40</f>
        <v>50088</v>
      </c>
      <c r="Y40" s="119">
        <f>Y41+Y151</f>
        <v>66784</v>
      </c>
      <c r="IP40"/>
      <c r="IQ40"/>
    </row>
    <row r="41" spans="1:251" ht="25.5" customHeight="1">
      <c r="A41" s="158"/>
      <c r="B41" s="106">
        <v>1</v>
      </c>
      <c r="C41" s="156" t="s">
        <v>58</v>
      </c>
      <c r="D41" s="156"/>
      <c r="E41" s="156"/>
      <c r="F41" s="107">
        <v>30</v>
      </c>
      <c r="G41" s="114">
        <f aca="true" t="shared" si="13" ref="G41:L41">G42+G90+G97+G125</f>
        <v>47940</v>
      </c>
      <c r="H41" s="114">
        <f t="shared" si="13"/>
        <v>47940</v>
      </c>
      <c r="I41" s="114">
        <f t="shared" si="13"/>
        <v>47032</v>
      </c>
      <c r="J41" s="115">
        <f t="shared" si="13"/>
        <v>57530</v>
      </c>
      <c r="K41" s="115">
        <f t="shared" si="13"/>
        <v>57530</v>
      </c>
      <c r="L41" s="115">
        <f t="shared" si="13"/>
        <v>55989</v>
      </c>
      <c r="M41" s="117">
        <f aca="true" t="shared" si="14" ref="M41:M52">P41/4</f>
        <v>16696</v>
      </c>
      <c r="N41" s="117">
        <f aca="true" t="shared" si="15" ref="N41:N52">M41+M41</f>
        <v>33392</v>
      </c>
      <c r="O41" s="117">
        <f aca="true" t="shared" si="16" ref="O41:O52">N41+M41</f>
        <v>50088</v>
      </c>
      <c r="P41" s="124">
        <f>P42+P90+P97+P125</f>
        <v>66784</v>
      </c>
      <c r="Q41" s="124">
        <f>Q42+Q90+Q97+Q125</f>
        <v>66784</v>
      </c>
      <c r="R41" s="119">
        <f>R42+R90+R97+R125</f>
        <v>46871</v>
      </c>
      <c r="S41" s="124">
        <f>S42+S90+S97+S125</f>
        <v>66784</v>
      </c>
      <c r="T41" s="120">
        <f t="shared" si="8"/>
        <v>119.28057296969048</v>
      </c>
      <c r="U41" s="121">
        <f t="shared" si="9"/>
        <v>100</v>
      </c>
      <c r="V41" s="117">
        <f aca="true" t="shared" si="17" ref="V41:V52">Y41/4</f>
        <v>16696</v>
      </c>
      <c r="W41" s="117">
        <f aca="true" t="shared" si="18" ref="W41:W52">V41+V41</f>
        <v>33392</v>
      </c>
      <c r="X41" s="122">
        <f aca="true" t="shared" si="19" ref="X41:X52">W41+V41</f>
        <v>50088</v>
      </c>
      <c r="Y41" s="119">
        <f>Y42+Y90+Y97+Y125</f>
        <v>66784</v>
      </c>
      <c r="IP41"/>
      <c r="IQ41"/>
    </row>
    <row r="42" spans="1:251" ht="26.25" customHeight="1">
      <c r="A42" s="158"/>
      <c r="B42" s="158"/>
      <c r="C42" s="156" t="s">
        <v>59</v>
      </c>
      <c r="D42" s="156"/>
      <c r="E42" s="156"/>
      <c r="F42" s="107">
        <v>31</v>
      </c>
      <c r="G42" s="114">
        <f aca="true" t="shared" si="20" ref="G42:L42">G43+G51+G57</f>
        <v>12381</v>
      </c>
      <c r="H42" s="114">
        <f t="shared" si="20"/>
        <v>12381</v>
      </c>
      <c r="I42" s="114">
        <f t="shared" si="20"/>
        <v>11751</v>
      </c>
      <c r="J42" s="115">
        <f t="shared" si="20"/>
        <v>17068</v>
      </c>
      <c r="K42" s="115">
        <f t="shared" si="20"/>
        <v>17068</v>
      </c>
      <c r="L42" s="115">
        <f t="shared" si="20"/>
        <v>15829</v>
      </c>
      <c r="M42" s="117">
        <f t="shared" si="14"/>
        <v>4799.25</v>
      </c>
      <c r="N42" s="117">
        <f t="shared" si="15"/>
        <v>9598.5</v>
      </c>
      <c r="O42" s="117">
        <f>N42+M42</f>
        <v>14397.75</v>
      </c>
      <c r="P42" s="124">
        <f>P43+P51+P57</f>
        <v>19197</v>
      </c>
      <c r="Q42" s="124">
        <f>Q43+Q51+Q57</f>
        <v>19197</v>
      </c>
      <c r="R42" s="119">
        <f>R43+R51+R57</f>
        <v>13599</v>
      </c>
      <c r="S42" s="124">
        <f>S43+S51+S57</f>
        <v>19197</v>
      </c>
      <c r="T42" s="120">
        <f t="shared" si="8"/>
        <v>121.27740223640153</v>
      </c>
      <c r="U42" s="121">
        <f t="shared" si="9"/>
        <v>100</v>
      </c>
      <c r="V42" s="117">
        <f t="shared" si="17"/>
        <v>4799.25</v>
      </c>
      <c r="W42" s="117">
        <f t="shared" si="18"/>
        <v>9598.5</v>
      </c>
      <c r="X42" s="122">
        <f>W42+V42</f>
        <v>14397.75</v>
      </c>
      <c r="Y42" s="119">
        <f>Y43+Y51+Y57</f>
        <v>19197</v>
      </c>
      <c r="IP42"/>
      <c r="IQ42"/>
    </row>
    <row r="43" spans="1:251" ht="28.5" customHeight="1">
      <c r="A43" s="158"/>
      <c r="B43" s="158"/>
      <c r="C43" s="106" t="s">
        <v>60</v>
      </c>
      <c r="D43" s="156" t="s">
        <v>61</v>
      </c>
      <c r="E43" s="156"/>
      <c r="F43" s="107">
        <v>32</v>
      </c>
      <c r="G43" s="114">
        <f aca="true" t="shared" si="21" ref="G43:L43">G44+G45+G48+G49+G50</f>
        <v>11129</v>
      </c>
      <c r="H43" s="114">
        <f t="shared" si="21"/>
        <v>11129</v>
      </c>
      <c r="I43" s="114">
        <f t="shared" si="21"/>
        <v>10390</v>
      </c>
      <c r="J43" s="115">
        <f t="shared" si="21"/>
        <v>15641</v>
      </c>
      <c r="K43" s="115">
        <f t="shared" si="21"/>
        <v>15641</v>
      </c>
      <c r="L43" s="115">
        <f t="shared" si="21"/>
        <v>14668</v>
      </c>
      <c r="M43" s="117">
        <f t="shared" si="14"/>
        <v>4357.5</v>
      </c>
      <c r="N43" s="117">
        <f t="shared" si="15"/>
        <v>8715</v>
      </c>
      <c r="O43" s="117">
        <f t="shared" si="16"/>
        <v>13072.5</v>
      </c>
      <c r="P43" s="124">
        <f>P44+P45+P48+P49+P50</f>
        <v>17430</v>
      </c>
      <c r="Q43" s="124">
        <f>Q44+Q45+Q48+Q49+Q50</f>
        <v>17430</v>
      </c>
      <c r="R43" s="119">
        <f>R44+R45+R48+R49+R50</f>
        <v>12061</v>
      </c>
      <c r="S43" s="124">
        <f>S44+S45+S48+S49+S50</f>
        <v>17160</v>
      </c>
      <c r="T43" s="120">
        <f t="shared" si="8"/>
        <v>116.9893646032179</v>
      </c>
      <c r="U43" s="121">
        <f t="shared" si="9"/>
        <v>98.45094664371773</v>
      </c>
      <c r="V43" s="117">
        <f t="shared" si="17"/>
        <v>4290</v>
      </c>
      <c r="W43" s="117">
        <f t="shared" si="18"/>
        <v>8580</v>
      </c>
      <c r="X43" s="122">
        <f t="shared" si="19"/>
        <v>12870</v>
      </c>
      <c r="Y43" s="119">
        <f>Y44+Y45+Y48+Y49+Y50</f>
        <v>17160</v>
      </c>
      <c r="IP43"/>
      <c r="IQ43"/>
    </row>
    <row r="44" spans="1:251" ht="16.5" customHeight="1">
      <c r="A44" s="158"/>
      <c r="B44" s="158"/>
      <c r="C44" s="106" t="s">
        <v>14</v>
      </c>
      <c r="D44" s="156" t="s">
        <v>62</v>
      </c>
      <c r="E44" s="156"/>
      <c r="F44" s="107">
        <v>33</v>
      </c>
      <c r="G44" s="114">
        <v>829</v>
      </c>
      <c r="H44" s="114">
        <v>829</v>
      </c>
      <c r="I44" s="114">
        <v>934</v>
      </c>
      <c r="J44" s="115">
        <v>934</v>
      </c>
      <c r="K44" s="115">
        <v>934</v>
      </c>
      <c r="L44" s="115">
        <v>744</v>
      </c>
      <c r="M44" s="117">
        <f t="shared" si="14"/>
        <v>200</v>
      </c>
      <c r="N44" s="117">
        <f t="shared" si="15"/>
        <v>400</v>
      </c>
      <c r="O44" s="117">
        <f t="shared" si="16"/>
        <v>600</v>
      </c>
      <c r="P44" s="124">
        <v>800</v>
      </c>
      <c r="Q44" s="124">
        <v>800</v>
      </c>
      <c r="R44" s="119">
        <v>659</v>
      </c>
      <c r="S44" s="124">
        <v>800</v>
      </c>
      <c r="T44" s="120">
        <f t="shared" si="8"/>
        <v>107.5268817204301</v>
      </c>
      <c r="U44" s="121">
        <f t="shared" si="9"/>
        <v>100</v>
      </c>
      <c r="V44" s="117">
        <f t="shared" si="17"/>
        <v>200</v>
      </c>
      <c r="W44" s="117">
        <f t="shared" si="18"/>
        <v>400</v>
      </c>
      <c r="X44" s="122">
        <f t="shared" si="19"/>
        <v>600</v>
      </c>
      <c r="Y44" s="119">
        <v>800</v>
      </c>
      <c r="IP44"/>
      <c r="IQ44"/>
    </row>
    <row r="45" spans="1:251" ht="30.75" customHeight="1">
      <c r="A45" s="158"/>
      <c r="B45" s="158"/>
      <c r="C45" s="106" t="s">
        <v>24</v>
      </c>
      <c r="D45" s="156" t="s">
        <v>63</v>
      </c>
      <c r="E45" s="156"/>
      <c r="F45" s="107">
        <v>34</v>
      </c>
      <c r="G45" s="114">
        <v>9100</v>
      </c>
      <c r="H45" s="114">
        <v>9100</v>
      </c>
      <c r="I45" s="114">
        <v>8489</v>
      </c>
      <c r="J45" s="115">
        <v>13000</v>
      </c>
      <c r="K45" s="115">
        <v>13000</v>
      </c>
      <c r="L45" s="115">
        <v>12366</v>
      </c>
      <c r="M45" s="117">
        <f t="shared" si="14"/>
        <v>3709.75</v>
      </c>
      <c r="N45" s="117">
        <f t="shared" si="15"/>
        <v>7419.5</v>
      </c>
      <c r="O45" s="117">
        <f t="shared" si="16"/>
        <v>11129.25</v>
      </c>
      <c r="P45" s="124">
        <v>14839</v>
      </c>
      <c r="Q45" s="124">
        <v>14839</v>
      </c>
      <c r="R45" s="119">
        <v>10029</v>
      </c>
      <c r="S45" s="124">
        <v>14219</v>
      </c>
      <c r="T45" s="120">
        <f t="shared" si="8"/>
        <v>114.98463529031216</v>
      </c>
      <c r="U45" s="121">
        <f t="shared" si="9"/>
        <v>95.82182087741762</v>
      </c>
      <c r="V45" s="117">
        <f t="shared" si="17"/>
        <v>3554.75</v>
      </c>
      <c r="W45" s="117">
        <f t="shared" si="18"/>
        <v>7109.5</v>
      </c>
      <c r="X45" s="122">
        <f t="shared" si="19"/>
        <v>10664.25</v>
      </c>
      <c r="Y45" s="119">
        <v>14219</v>
      </c>
      <c r="IP45"/>
      <c r="IQ45"/>
    </row>
    <row r="46" spans="1:251" ht="15.75" customHeight="1">
      <c r="A46" s="158"/>
      <c r="B46" s="158"/>
      <c r="C46" s="106"/>
      <c r="D46" s="125" t="s">
        <v>64</v>
      </c>
      <c r="E46" s="125" t="s">
        <v>65</v>
      </c>
      <c r="F46" s="107">
        <v>35</v>
      </c>
      <c r="G46" s="114">
        <v>355</v>
      </c>
      <c r="H46" s="114">
        <v>355</v>
      </c>
      <c r="I46" s="114">
        <v>271</v>
      </c>
      <c r="J46" s="115">
        <v>271</v>
      </c>
      <c r="K46" s="115">
        <v>271</v>
      </c>
      <c r="L46" s="115">
        <v>294</v>
      </c>
      <c r="M46" s="117">
        <f t="shared" si="14"/>
        <v>88</v>
      </c>
      <c r="N46" s="117">
        <f t="shared" si="15"/>
        <v>176</v>
      </c>
      <c r="O46" s="117">
        <f t="shared" si="16"/>
        <v>264</v>
      </c>
      <c r="P46" s="124">
        <v>352</v>
      </c>
      <c r="Q46" s="124">
        <v>352</v>
      </c>
      <c r="R46" s="119">
        <v>281</v>
      </c>
      <c r="S46" s="124">
        <v>352</v>
      </c>
      <c r="T46" s="120">
        <f t="shared" si="8"/>
        <v>119.72789115646259</v>
      </c>
      <c r="U46" s="121">
        <f t="shared" si="9"/>
        <v>100</v>
      </c>
      <c r="V46" s="117">
        <f t="shared" si="17"/>
        <v>88</v>
      </c>
      <c r="W46" s="117">
        <f t="shared" si="18"/>
        <v>176</v>
      </c>
      <c r="X46" s="122">
        <f t="shared" si="19"/>
        <v>264</v>
      </c>
      <c r="Y46" s="119">
        <v>352</v>
      </c>
      <c r="IP46"/>
      <c r="IQ46"/>
    </row>
    <row r="47" spans="1:251" ht="15.75" customHeight="1">
      <c r="A47" s="158"/>
      <c r="B47" s="158"/>
      <c r="C47" s="106"/>
      <c r="D47" s="125" t="s">
        <v>66</v>
      </c>
      <c r="E47" s="125" t="s">
        <v>67</v>
      </c>
      <c r="F47" s="107">
        <v>36</v>
      </c>
      <c r="G47" s="114">
        <v>1400</v>
      </c>
      <c r="H47" s="114">
        <v>1400</v>
      </c>
      <c r="I47" s="114">
        <v>1251</v>
      </c>
      <c r="J47" s="115">
        <v>1600</v>
      </c>
      <c r="K47" s="115">
        <v>1600</v>
      </c>
      <c r="L47" s="115">
        <v>1824</v>
      </c>
      <c r="M47" s="117">
        <f t="shared" si="14"/>
        <v>547</v>
      </c>
      <c r="N47" s="117">
        <f t="shared" si="15"/>
        <v>1094</v>
      </c>
      <c r="O47" s="117">
        <f t="shared" si="16"/>
        <v>1641</v>
      </c>
      <c r="P47" s="124">
        <v>2188</v>
      </c>
      <c r="Q47" s="124">
        <v>2188</v>
      </c>
      <c r="R47" s="119">
        <v>1376</v>
      </c>
      <c r="S47" s="124">
        <v>2188</v>
      </c>
      <c r="T47" s="120">
        <f t="shared" si="8"/>
        <v>119.95614035087718</v>
      </c>
      <c r="U47" s="121">
        <f t="shared" si="9"/>
        <v>100</v>
      </c>
      <c r="V47" s="117">
        <f t="shared" si="17"/>
        <v>547</v>
      </c>
      <c r="W47" s="117">
        <f t="shared" si="18"/>
        <v>1094</v>
      </c>
      <c r="X47" s="122">
        <f t="shared" si="19"/>
        <v>1641</v>
      </c>
      <c r="Y47" s="119">
        <v>2188</v>
      </c>
      <c r="IP47"/>
      <c r="IQ47"/>
    </row>
    <row r="48" spans="1:251" ht="24" customHeight="1">
      <c r="A48" s="158"/>
      <c r="B48" s="158"/>
      <c r="C48" s="106" t="s">
        <v>26</v>
      </c>
      <c r="D48" s="156" t="s">
        <v>68</v>
      </c>
      <c r="E48" s="156"/>
      <c r="F48" s="107">
        <v>37</v>
      </c>
      <c r="G48" s="114">
        <v>300</v>
      </c>
      <c r="H48" s="114">
        <v>300</v>
      </c>
      <c r="I48" s="114">
        <v>171</v>
      </c>
      <c r="J48" s="115">
        <v>438</v>
      </c>
      <c r="K48" s="115">
        <v>438</v>
      </c>
      <c r="L48" s="115">
        <v>430</v>
      </c>
      <c r="M48" s="117">
        <f t="shared" si="14"/>
        <v>123.5</v>
      </c>
      <c r="N48" s="117">
        <f t="shared" si="15"/>
        <v>247</v>
      </c>
      <c r="O48" s="117">
        <f t="shared" si="16"/>
        <v>370.5</v>
      </c>
      <c r="P48" s="124">
        <v>494</v>
      </c>
      <c r="Q48" s="124">
        <v>494</v>
      </c>
      <c r="R48" s="119">
        <v>390</v>
      </c>
      <c r="S48" s="124">
        <v>644</v>
      </c>
      <c r="T48" s="120">
        <f t="shared" si="8"/>
        <v>149.7674418604651</v>
      </c>
      <c r="U48" s="121">
        <f t="shared" si="9"/>
        <v>130.36437246963564</v>
      </c>
      <c r="V48" s="117">
        <f t="shared" si="17"/>
        <v>161</v>
      </c>
      <c r="W48" s="117">
        <f t="shared" si="18"/>
        <v>322</v>
      </c>
      <c r="X48" s="122">
        <f t="shared" si="19"/>
        <v>483</v>
      </c>
      <c r="Y48" s="119">
        <v>644</v>
      </c>
      <c r="IP48"/>
      <c r="IQ48"/>
    </row>
    <row r="49" spans="1:251" ht="15" customHeight="1">
      <c r="A49" s="158"/>
      <c r="B49" s="158"/>
      <c r="C49" s="106" t="s">
        <v>32</v>
      </c>
      <c r="D49" s="156" t="s">
        <v>69</v>
      </c>
      <c r="E49" s="156"/>
      <c r="F49" s="107">
        <v>38</v>
      </c>
      <c r="G49" s="114">
        <v>874</v>
      </c>
      <c r="H49" s="114">
        <v>874</v>
      </c>
      <c r="I49" s="114">
        <v>758</v>
      </c>
      <c r="J49" s="115">
        <v>1134</v>
      </c>
      <c r="K49" s="115">
        <v>1134</v>
      </c>
      <c r="L49" s="115">
        <v>1014</v>
      </c>
      <c r="M49" s="117">
        <f t="shared" si="14"/>
        <v>291.5</v>
      </c>
      <c r="N49" s="117">
        <f t="shared" si="15"/>
        <v>583</v>
      </c>
      <c r="O49" s="117">
        <f t="shared" si="16"/>
        <v>874.5</v>
      </c>
      <c r="P49" s="124">
        <v>1166</v>
      </c>
      <c r="Q49" s="124">
        <v>1166</v>
      </c>
      <c r="R49" s="119">
        <v>744</v>
      </c>
      <c r="S49" s="124">
        <v>1166</v>
      </c>
      <c r="T49" s="120">
        <f t="shared" si="8"/>
        <v>114.99013806706115</v>
      </c>
      <c r="U49" s="121">
        <f t="shared" si="9"/>
        <v>100</v>
      </c>
      <c r="V49" s="117">
        <f t="shared" si="17"/>
        <v>291.5</v>
      </c>
      <c r="W49" s="117">
        <f t="shared" si="18"/>
        <v>583</v>
      </c>
      <c r="X49" s="122">
        <f t="shared" si="19"/>
        <v>874.5</v>
      </c>
      <c r="Y49" s="119">
        <v>1166</v>
      </c>
      <c r="IP49"/>
      <c r="IQ49"/>
    </row>
    <row r="50" spans="1:251" ht="14.25" customHeight="1">
      <c r="A50" s="158"/>
      <c r="B50" s="158"/>
      <c r="C50" s="106" t="s">
        <v>34</v>
      </c>
      <c r="D50" s="156" t="s">
        <v>70</v>
      </c>
      <c r="E50" s="156"/>
      <c r="F50" s="107">
        <v>39</v>
      </c>
      <c r="G50" s="114">
        <v>26</v>
      </c>
      <c r="H50" s="114">
        <v>26</v>
      </c>
      <c r="I50" s="114">
        <v>38</v>
      </c>
      <c r="J50" s="115">
        <v>135</v>
      </c>
      <c r="K50" s="115">
        <v>135</v>
      </c>
      <c r="L50" s="115">
        <v>114</v>
      </c>
      <c r="M50" s="117">
        <f t="shared" si="14"/>
        <v>32.75</v>
      </c>
      <c r="N50" s="117">
        <f t="shared" si="15"/>
        <v>65.5</v>
      </c>
      <c r="O50" s="117">
        <f t="shared" si="16"/>
        <v>98.25</v>
      </c>
      <c r="P50" s="124">
        <v>131</v>
      </c>
      <c r="Q50" s="124">
        <v>131</v>
      </c>
      <c r="R50" s="119">
        <v>239</v>
      </c>
      <c r="S50" s="124">
        <v>331</v>
      </c>
      <c r="T50" s="120">
        <f t="shared" si="8"/>
        <v>290.35087719298247</v>
      </c>
      <c r="U50" s="121">
        <f t="shared" si="9"/>
        <v>252.67175572519082</v>
      </c>
      <c r="V50" s="117">
        <f t="shared" si="17"/>
        <v>82.75</v>
      </c>
      <c r="W50" s="117">
        <f t="shared" si="18"/>
        <v>165.5</v>
      </c>
      <c r="X50" s="122">
        <f t="shared" si="19"/>
        <v>248.25</v>
      </c>
      <c r="Y50" s="119">
        <v>331</v>
      </c>
      <c r="IP50"/>
      <c r="IQ50"/>
    </row>
    <row r="51" spans="1:251" ht="35.25" customHeight="1">
      <c r="A51" s="158"/>
      <c r="B51" s="158"/>
      <c r="C51" s="106" t="s">
        <v>71</v>
      </c>
      <c r="D51" s="157" t="s">
        <v>72</v>
      </c>
      <c r="E51" s="157"/>
      <c r="F51" s="107">
        <v>40</v>
      </c>
      <c r="G51" s="114">
        <f aca="true" t="shared" si="22" ref="G51:L51">G52+G56</f>
        <v>193</v>
      </c>
      <c r="H51" s="114">
        <f t="shared" si="22"/>
        <v>193</v>
      </c>
      <c r="I51" s="114">
        <f t="shared" si="22"/>
        <v>198</v>
      </c>
      <c r="J51" s="115">
        <f t="shared" si="22"/>
        <v>332</v>
      </c>
      <c r="K51" s="115">
        <f t="shared" si="22"/>
        <v>332</v>
      </c>
      <c r="L51" s="115">
        <f t="shared" si="22"/>
        <v>222</v>
      </c>
      <c r="M51" s="117">
        <f t="shared" si="14"/>
        <v>75</v>
      </c>
      <c r="N51" s="117">
        <f t="shared" si="15"/>
        <v>150</v>
      </c>
      <c r="O51" s="117">
        <f t="shared" si="16"/>
        <v>225</v>
      </c>
      <c r="P51" s="124">
        <f>P52+P56</f>
        <v>300</v>
      </c>
      <c r="Q51" s="124">
        <f>Q52+Q56</f>
        <v>300</v>
      </c>
      <c r="R51" s="119">
        <f>R52+R56</f>
        <v>364</v>
      </c>
      <c r="S51" s="124">
        <f>S52+S56</f>
        <v>460</v>
      </c>
      <c r="T51" s="120">
        <f t="shared" si="8"/>
        <v>207.20720720720723</v>
      </c>
      <c r="U51" s="121">
        <f t="shared" si="9"/>
        <v>153.33333333333334</v>
      </c>
      <c r="V51" s="117">
        <f t="shared" si="17"/>
        <v>115</v>
      </c>
      <c r="W51" s="117">
        <f t="shared" si="18"/>
        <v>230</v>
      </c>
      <c r="X51" s="122">
        <f t="shared" si="19"/>
        <v>345</v>
      </c>
      <c r="Y51" s="119">
        <f>Y52+Y56</f>
        <v>460</v>
      </c>
      <c r="IP51"/>
      <c r="IQ51"/>
    </row>
    <row r="52" spans="1:251" ht="29.25" customHeight="1">
      <c r="A52" s="158"/>
      <c r="B52" s="158"/>
      <c r="C52" s="106" t="s">
        <v>14</v>
      </c>
      <c r="D52" s="157" t="s">
        <v>73</v>
      </c>
      <c r="E52" s="157"/>
      <c r="F52" s="107">
        <v>41</v>
      </c>
      <c r="G52" s="114">
        <v>135</v>
      </c>
      <c r="H52" s="114">
        <v>135</v>
      </c>
      <c r="I52" s="114">
        <v>140</v>
      </c>
      <c r="J52" s="115">
        <v>300</v>
      </c>
      <c r="K52" s="115">
        <v>300</v>
      </c>
      <c r="L52" s="115">
        <v>190</v>
      </c>
      <c r="M52" s="117">
        <f t="shared" si="14"/>
        <v>54.5</v>
      </c>
      <c r="N52" s="117">
        <f t="shared" si="15"/>
        <v>109</v>
      </c>
      <c r="O52" s="117">
        <f t="shared" si="16"/>
        <v>163.5</v>
      </c>
      <c r="P52" s="124">
        <v>218</v>
      </c>
      <c r="Q52" s="124">
        <v>218</v>
      </c>
      <c r="R52" s="119">
        <v>282</v>
      </c>
      <c r="S52" s="124">
        <v>378</v>
      </c>
      <c r="T52" s="120">
        <f t="shared" si="8"/>
        <v>198.94736842105263</v>
      </c>
      <c r="U52" s="121">
        <f t="shared" si="9"/>
        <v>173.39449541284404</v>
      </c>
      <c r="V52" s="117">
        <f t="shared" si="17"/>
        <v>94.5</v>
      </c>
      <c r="W52" s="117">
        <f t="shared" si="18"/>
        <v>189</v>
      </c>
      <c r="X52" s="122">
        <f t="shared" si="19"/>
        <v>283.5</v>
      </c>
      <c r="Y52" s="119">
        <v>378</v>
      </c>
      <c r="IP52"/>
      <c r="IQ52"/>
    </row>
    <row r="53" spans="1:251" ht="24" customHeight="1">
      <c r="A53" s="158"/>
      <c r="B53" s="158"/>
      <c r="C53" s="106" t="s">
        <v>24</v>
      </c>
      <c r="D53" s="157" t="s">
        <v>74</v>
      </c>
      <c r="E53" s="157"/>
      <c r="F53" s="107">
        <v>42</v>
      </c>
      <c r="G53" s="114"/>
      <c r="H53" s="114"/>
      <c r="I53" s="114"/>
      <c r="J53" s="115"/>
      <c r="K53" s="115"/>
      <c r="L53" s="115"/>
      <c r="M53" s="117"/>
      <c r="N53" s="117"/>
      <c r="O53" s="117"/>
      <c r="P53" s="124"/>
      <c r="Q53" s="124"/>
      <c r="R53" s="119"/>
      <c r="S53" s="124"/>
      <c r="T53" s="120"/>
      <c r="U53" s="121"/>
      <c r="V53" s="117"/>
      <c r="W53" s="117"/>
      <c r="X53" s="122"/>
      <c r="Y53" s="119"/>
      <c r="IP53"/>
      <c r="IQ53"/>
    </row>
    <row r="54" spans="1:251" ht="25.5" customHeight="1">
      <c r="A54" s="158"/>
      <c r="B54" s="158"/>
      <c r="C54" s="106"/>
      <c r="D54" s="123" t="s">
        <v>64</v>
      </c>
      <c r="E54" s="123" t="s">
        <v>75</v>
      </c>
      <c r="F54" s="107">
        <v>43</v>
      </c>
      <c r="G54" s="114"/>
      <c r="H54" s="114"/>
      <c r="I54" s="114"/>
      <c r="J54" s="115"/>
      <c r="K54" s="115"/>
      <c r="L54" s="115"/>
      <c r="M54" s="117"/>
      <c r="N54" s="117"/>
      <c r="O54" s="117"/>
      <c r="P54" s="124"/>
      <c r="Q54" s="124"/>
      <c r="R54" s="119"/>
      <c r="S54" s="124"/>
      <c r="T54" s="120"/>
      <c r="U54" s="121"/>
      <c r="V54" s="117"/>
      <c r="W54" s="117"/>
      <c r="X54" s="122"/>
      <c r="Y54" s="119"/>
      <c r="IP54"/>
      <c r="IQ54"/>
    </row>
    <row r="55" spans="1:251" ht="21.75" customHeight="1">
      <c r="A55" s="158"/>
      <c r="B55" s="158"/>
      <c r="C55" s="106"/>
      <c r="D55" s="123" t="s">
        <v>66</v>
      </c>
      <c r="E55" s="123" t="s">
        <v>76</v>
      </c>
      <c r="F55" s="107">
        <v>44</v>
      </c>
      <c r="G55" s="114"/>
      <c r="H55" s="114"/>
      <c r="I55" s="114"/>
      <c r="J55" s="115"/>
      <c r="K55" s="115"/>
      <c r="L55" s="115"/>
      <c r="M55" s="117"/>
      <c r="N55" s="117"/>
      <c r="O55" s="117"/>
      <c r="P55" s="124"/>
      <c r="Q55" s="124"/>
      <c r="R55" s="119"/>
      <c r="S55" s="124"/>
      <c r="T55" s="120"/>
      <c r="U55" s="121"/>
      <c r="V55" s="117"/>
      <c r="W55" s="117"/>
      <c r="X55" s="122"/>
      <c r="Y55" s="119"/>
      <c r="IP55"/>
      <c r="IQ55"/>
    </row>
    <row r="56" spans="1:251" ht="15" customHeight="1">
      <c r="A56" s="158"/>
      <c r="B56" s="158"/>
      <c r="C56" s="106" t="s">
        <v>26</v>
      </c>
      <c r="D56" s="157" t="s">
        <v>77</v>
      </c>
      <c r="E56" s="157"/>
      <c r="F56" s="107">
        <v>45</v>
      </c>
      <c r="G56" s="114">
        <v>58</v>
      </c>
      <c r="H56" s="114">
        <v>58</v>
      </c>
      <c r="I56" s="114">
        <v>58</v>
      </c>
      <c r="J56" s="115">
        <v>32</v>
      </c>
      <c r="K56" s="115">
        <v>32</v>
      </c>
      <c r="L56" s="115">
        <v>32</v>
      </c>
      <c r="M56" s="117">
        <f>P56/4</f>
        <v>20.5</v>
      </c>
      <c r="N56" s="117">
        <f>M56+M56</f>
        <v>41</v>
      </c>
      <c r="O56" s="117">
        <f>N56+M56</f>
        <v>61.5</v>
      </c>
      <c r="P56" s="124">
        <v>82</v>
      </c>
      <c r="Q56" s="124">
        <v>82</v>
      </c>
      <c r="R56" s="119">
        <v>82</v>
      </c>
      <c r="S56" s="124">
        <v>82</v>
      </c>
      <c r="T56" s="120">
        <f t="shared" si="8"/>
        <v>256.25</v>
      </c>
      <c r="U56" s="121">
        <f t="shared" si="9"/>
        <v>100</v>
      </c>
      <c r="V56" s="117">
        <f>Y56/4</f>
        <v>20.5</v>
      </c>
      <c r="W56" s="117">
        <f>V56+V56</f>
        <v>41</v>
      </c>
      <c r="X56" s="122">
        <f>W56+V56</f>
        <v>61.5</v>
      </c>
      <c r="Y56" s="119">
        <v>82</v>
      </c>
      <c r="IP56"/>
      <c r="IQ56"/>
    </row>
    <row r="57" spans="1:251" ht="47.25" customHeight="1">
      <c r="A57" s="158"/>
      <c r="B57" s="158"/>
      <c r="C57" s="106" t="s">
        <v>78</v>
      </c>
      <c r="D57" s="157" t="s">
        <v>79</v>
      </c>
      <c r="E57" s="157"/>
      <c r="F57" s="107">
        <v>46</v>
      </c>
      <c r="G57" s="114">
        <f>G61+G73+G74+G78+G80</f>
        <v>1059</v>
      </c>
      <c r="H57" s="114">
        <f>H61+H73+H74+H78+H80</f>
        <v>1059</v>
      </c>
      <c r="I57" s="114">
        <f>I61+I73+I74+I78+I80+I79</f>
        <v>1163</v>
      </c>
      <c r="J57" s="115">
        <f>J61+J73+J74+J78+J80+J79</f>
        <v>1095</v>
      </c>
      <c r="K57" s="115">
        <f>K61+K73+K74+K78+K80+K79</f>
        <v>1095</v>
      </c>
      <c r="L57" s="115">
        <f>L61+L73+L74+L78+L80+L79</f>
        <v>939</v>
      </c>
      <c r="M57" s="117">
        <f>P57/4</f>
        <v>366.75</v>
      </c>
      <c r="N57" s="117">
        <f>M57+M57</f>
        <v>733.5</v>
      </c>
      <c r="O57" s="117">
        <f>N57+M57</f>
        <v>1100.25</v>
      </c>
      <c r="P57" s="124">
        <f>P61+P73+P74+P78+P80+P79</f>
        <v>1467</v>
      </c>
      <c r="Q57" s="124">
        <f>Q61+Q73+Q74+Q78+Q80+Q79</f>
        <v>1467</v>
      </c>
      <c r="R57" s="119">
        <f>R61+R73+R74+R78+R80+R79</f>
        <v>1174</v>
      </c>
      <c r="S57" s="124">
        <f>S61+S73+S74+S78+S80+S79</f>
        <v>1577</v>
      </c>
      <c r="T57" s="120">
        <f t="shared" si="8"/>
        <v>167.94462193823216</v>
      </c>
      <c r="U57" s="121">
        <f t="shared" si="9"/>
        <v>107.49829584185413</v>
      </c>
      <c r="V57" s="117">
        <f>Y57/4</f>
        <v>394.25</v>
      </c>
      <c r="W57" s="117">
        <f>V57+V57</f>
        <v>788.5</v>
      </c>
      <c r="X57" s="122">
        <f>W57+V57</f>
        <v>1182.75</v>
      </c>
      <c r="Y57" s="119">
        <f>Y61+Y73+Y74+Y78+Y80+Y79</f>
        <v>1577</v>
      </c>
      <c r="IP57"/>
      <c r="IQ57"/>
    </row>
    <row r="58" spans="1:251" ht="17.25" customHeight="1">
      <c r="A58" s="158"/>
      <c r="B58" s="158"/>
      <c r="C58" s="106" t="s">
        <v>14</v>
      </c>
      <c r="D58" s="157" t="s">
        <v>80</v>
      </c>
      <c r="E58" s="157"/>
      <c r="F58" s="107">
        <v>47</v>
      </c>
      <c r="G58" s="114"/>
      <c r="H58" s="114"/>
      <c r="I58" s="114"/>
      <c r="J58" s="115"/>
      <c r="K58" s="115"/>
      <c r="L58" s="115"/>
      <c r="M58" s="117"/>
      <c r="N58" s="117"/>
      <c r="O58" s="117"/>
      <c r="P58" s="124"/>
      <c r="Q58" s="124"/>
      <c r="R58" s="119"/>
      <c r="S58" s="124"/>
      <c r="T58" s="120"/>
      <c r="U58" s="121"/>
      <c r="V58" s="117"/>
      <c r="W58" s="117"/>
      <c r="X58" s="122"/>
      <c r="Y58" s="119"/>
      <c r="IP58"/>
      <c r="IQ58"/>
    </row>
    <row r="59" spans="1:251" ht="25.5" customHeight="1">
      <c r="A59" s="158"/>
      <c r="B59" s="158"/>
      <c r="C59" s="106" t="s">
        <v>24</v>
      </c>
      <c r="D59" s="157" t="s">
        <v>81</v>
      </c>
      <c r="E59" s="157"/>
      <c r="F59" s="107">
        <v>48</v>
      </c>
      <c r="G59" s="114"/>
      <c r="H59" s="114"/>
      <c r="I59" s="114"/>
      <c r="J59" s="115"/>
      <c r="K59" s="115"/>
      <c r="L59" s="115"/>
      <c r="M59" s="117"/>
      <c r="N59" s="117"/>
      <c r="O59" s="117"/>
      <c r="P59" s="124"/>
      <c r="Q59" s="124"/>
      <c r="R59" s="119"/>
      <c r="S59" s="124"/>
      <c r="T59" s="120"/>
      <c r="U59" s="121"/>
      <c r="V59" s="117"/>
      <c r="W59" s="117"/>
      <c r="X59" s="122"/>
      <c r="Y59" s="119"/>
      <c r="IP59"/>
      <c r="IQ59"/>
    </row>
    <row r="60" spans="1:251" ht="25.5" customHeight="1">
      <c r="A60" s="158"/>
      <c r="B60" s="158"/>
      <c r="C60" s="106"/>
      <c r="D60" s="123" t="s">
        <v>64</v>
      </c>
      <c r="E60" s="123" t="s">
        <v>82</v>
      </c>
      <c r="F60" s="107">
        <v>49</v>
      </c>
      <c r="G60" s="114"/>
      <c r="H60" s="114"/>
      <c r="I60" s="114"/>
      <c r="J60" s="115"/>
      <c r="K60" s="115"/>
      <c r="L60" s="115"/>
      <c r="M60" s="117"/>
      <c r="N60" s="117"/>
      <c r="O60" s="117"/>
      <c r="P60" s="124"/>
      <c r="Q60" s="124"/>
      <c r="R60" s="119"/>
      <c r="S60" s="124"/>
      <c r="T60" s="120"/>
      <c r="U60" s="121"/>
      <c r="V60" s="117"/>
      <c r="W60" s="117"/>
      <c r="X60" s="122"/>
      <c r="Y60" s="119"/>
      <c r="IP60"/>
      <c r="IQ60"/>
    </row>
    <row r="61" spans="1:251" ht="36" customHeight="1">
      <c r="A61" s="158"/>
      <c r="B61" s="158"/>
      <c r="C61" s="106" t="s">
        <v>26</v>
      </c>
      <c r="D61" s="157" t="s">
        <v>83</v>
      </c>
      <c r="E61" s="157"/>
      <c r="F61" s="107">
        <v>50</v>
      </c>
      <c r="G61" s="114">
        <f aca="true" t="shared" si="23" ref="G61:L61">G62+G64</f>
        <v>11</v>
      </c>
      <c r="H61" s="114">
        <f t="shared" si="23"/>
        <v>11</v>
      </c>
      <c r="I61" s="114">
        <f t="shared" si="23"/>
        <v>6</v>
      </c>
      <c r="J61" s="115">
        <f t="shared" si="23"/>
        <v>34</v>
      </c>
      <c r="K61" s="115">
        <f t="shared" si="23"/>
        <v>34</v>
      </c>
      <c r="L61" s="115">
        <f t="shared" si="23"/>
        <v>24</v>
      </c>
      <c r="M61" s="117">
        <f>P61/4</f>
        <v>7.25</v>
      </c>
      <c r="N61" s="117">
        <f>M61+M61</f>
        <v>14.5</v>
      </c>
      <c r="O61" s="117">
        <f>N61+M61</f>
        <v>21.75</v>
      </c>
      <c r="P61" s="124">
        <v>29</v>
      </c>
      <c r="Q61" s="124">
        <v>29</v>
      </c>
      <c r="R61" s="119">
        <v>14</v>
      </c>
      <c r="S61" s="124">
        <v>29</v>
      </c>
      <c r="T61" s="120">
        <f t="shared" si="8"/>
        <v>120.83333333333333</v>
      </c>
      <c r="U61" s="121">
        <f t="shared" si="9"/>
        <v>100</v>
      </c>
      <c r="V61" s="117">
        <f>Y61/4</f>
        <v>7.25</v>
      </c>
      <c r="W61" s="117">
        <f>V61+V61</f>
        <v>14.5</v>
      </c>
      <c r="X61" s="122">
        <f>W61+V61</f>
        <v>21.75</v>
      </c>
      <c r="Y61" s="119">
        <v>29</v>
      </c>
      <c r="IP61"/>
      <c r="IQ61"/>
    </row>
    <row r="62" spans="1:251" ht="26.25" customHeight="1">
      <c r="A62" s="158"/>
      <c r="B62" s="158"/>
      <c r="C62" s="106"/>
      <c r="D62" s="123" t="s">
        <v>84</v>
      </c>
      <c r="E62" s="123" t="s">
        <v>85</v>
      </c>
      <c r="F62" s="107">
        <v>51</v>
      </c>
      <c r="G62" s="114">
        <v>5</v>
      </c>
      <c r="H62" s="114">
        <v>5</v>
      </c>
      <c r="I62" s="114">
        <v>5</v>
      </c>
      <c r="J62" s="115">
        <v>30</v>
      </c>
      <c r="K62" s="115">
        <v>30</v>
      </c>
      <c r="L62" s="115">
        <v>22</v>
      </c>
      <c r="M62" s="117">
        <f>P62/4</f>
        <v>6.5</v>
      </c>
      <c r="N62" s="117">
        <f>M62+M62</f>
        <v>13</v>
      </c>
      <c r="O62" s="117">
        <f>N62+M62</f>
        <v>19.5</v>
      </c>
      <c r="P62" s="124">
        <v>26</v>
      </c>
      <c r="Q62" s="124">
        <v>26</v>
      </c>
      <c r="R62" s="119">
        <v>13</v>
      </c>
      <c r="S62" s="124">
        <v>26</v>
      </c>
      <c r="T62" s="120">
        <f t="shared" si="8"/>
        <v>118.18181818181819</v>
      </c>
      <c r="U62" s="121">
        <f t="shared" si="9"/>
        <v>100</v>
      </c>
      <c r="V62" s="117">
        <f>Y62/4</f>
        <v>6.5</v>
      </c>
      <c r="W62" s="117">
        <f>V62+V62</f>
        <v>13</v>
      </c>
      <c r="X62" s="122">
        <f>W62+V62</f>
        <v>19.5</v>
      </c>
      <c r="Y62" s="119">
        <v>26</v>
      </c>
      <c r="IP62"/>
      <c r="IQ62"/>
    </row>
    <row r="63" spans="1:251" ht="27.75" customHeight="1">
      <c r="A63" s="158"/>
      <c r="B63" s="158"/>
      <c r="C63" s="106"/>
      <c r="D63" s="123"/>
      <c r="E63" s="125" t="s">
        <v>86</v>
      </c>
      <c r="F63" s="107">
        <v>52</v>
      </c>
      <c r="G63" s="114"/>
      <c r="H63" s="114"/>
      <c r="I63" s="114"/>
      <c r="J63" s="115"/>
      <c r="K63" s="115"/>
      <c r="L63" s="115"/>
      <c r="M63" s="117"/>
      <c r="N63" s="117"/>
      <c r="O63" s="117"/>
      <c r="P63" s="124"/>
      <c r="Q63" s="124"/>
      <c r="R63" s="119"/>
      <c r="S63" s="124"/>
      <c r="T63" s="120"/>
      <c r="U63" s="121"/>
      <c r="V63" s="117"/>
      <c r="W63" s="117"/>
      <c r="X63" s="122"/>
      <c r="Y63" s="119"/>
      <c r="IP63"/>
      <c r="IQ63"/>
    </row>
    <row r="64" spans="1:251" ht="24.75" customHeight="1">
      <c r="A64" s="158"/>
      <c r="B64" s="158"/>
      <c r="C64" s="106"/>
      <c r="D64" s="123" t="s">
        <v>87</v>
      </c>
      <c r="E64" s="123" t="s">
        <v>88</v>
      </c>
      <c r="F64" s="107">
        <v>53</v>
      </c>
      <c r="G64" s="114">
        <v>6</v>
      </c>
      <c r="H64" s="114">
        <v>6</v>
      </c>
      <c r="I64" s="114">
        <v>1</v>
      </c>
      <c r="J64" s="115">
        <v>4</v>
      </c>
      <c r="K64" s="115">
        <v>4</v>
      </c>
      <c r="L64" s="115">
        <v>2</v>
      </c>
      <c r="M64" s="117">
        <f>P64/4</f>
        <v>0.75</v>
      </c>
      <c r="N64" s="117">
        <f>M64+M64</f>
        <v>1.5</v>
      </c>
      <c r="O64" s="117">
        <f>N64+M64</f>
        <v>2.25</v>
      </c>
      <c r="P64" s="124">
        <v>3</v>
      </c>
      <c r="Q64" s="124">
        <v>3</v>
      </c>
      <c r="R64" s="119">
        <v>1</v>
      </c>
      <c r="S64" s="124">
        <v>3</v>
      </c>
      <c r="T64" s="120">
        <f t="shared" si="8"/>
        <v>150</v>
      </c>
      <c r="U64" s="121">
        <f t="shared" si="9"/>
        <v>100</v>
      </c>
      <c r="V64" s="117">
        <f>Y64/4</f>
        <v>0.75</v>
      </c>
      <c r="W64" s="117">
        <f>V64+V64</f>
        <v>1.5</v>
      </c>
      <c r="X64" s="122">
        <f>W64+V64</f>
        <v>2.25</v>
      </c>
      <c r="Y64" s="119">
        <v>3</v>
      </c>
      <c r="IP64"/>
      <c r="IQ64"/>
    </row>
    <row r="65" spans="1:251" ht="38.25" customHeight="1">
      <c r="A65" s="158"/>
      <c r="B65" s="158"/>
      <c r="C65" s="106"/>
      <c r="D65" s="123"/>
      <c r="E65" s="125" t="s">
        <v>89</v>
      </c>
      <c r="F65" s="107">
        <v>54</v>
      </c>
      <c r="G65" s="114"/>
      <c r="H65" s="114"/>
      <c r="I65" s="114"/>
      <c r="J65" s="115"/>
      <c r="K65" s="115"/>
      <c r="L65" s="115"/>
      <c r="M65" s="117"/>
      <c r="N65" s="117"/>
      <c r="O65" s="117"/>
      <c r="P65" s="124"/>
      <c r="Q65" s="124"/>
      <c r="R65" s="119"/>
      <c r="S65" s="124"/>
      <c r="T65" s="120"/>
      <c r="U65" s="121"/>
      <c r="V65" s="117"/>
      <c r="W65" s="117"/>
      <c r="X65" s="122"/>
      <c r="Y65" s="119"/>
      <c r="IP65"/>
      <c r="IQ65"/>
    </row>
    <row r="66" spans="1:251" ht="53.25" customHeight="1">
      <c r="A66" s="158"/>
      <c r="B66" s="158"/>
      <c r="C66" s="106"/>
      <c r="D66" s="123"/>
      <c r="E66" s="125" t="s">
        <v>90</v>
      </c>
      <c r="F66" s="107">
        <v>55</v>
      </c>
      <c r="G66" s="114"/>
      <c r="H66" s="114"/>
      <c r="I66" s="114"/>
      <c r="J66" s="115"/>
      <c r="K66" s="115"/>
      <c r="L66" s="115"/>
      <c r="M66" s="117"/>
      <c r="N66" s="117"/>
      <c r="O66" s="117"/>
      <c r="P66" s="124"/>
      <c r="Q66" s="124"/>
      <c r="R66" s="119"/>
      <c r="S66" s="124"/>
      <c r="T66" s="120"/>
      <c r="U66" s="121"/>
      <c r="V66" s="117"/>
      <c r="W66" s="117"/>
      <c r="X66" s="122"/>
      <c r="Y66" s="119"/>
      <c r="IP66"/>
      <c r="IQ66"/>
    </row>
    <row r="67" spans="1:251" ht="13.5" customHeight="1">
      <c r="A67" s="158"/>
      <c r="B67" s="158"/>
      <c r="C67" s="106"/>
      <c r="D67" s="123"/>
      <c r="E67" s="125" t="s">
        <v>91</v>
      </c>
      <c r="F67" s="107">
        <v>56</v>
      </c>
      <c r="G67" s="114"/>
      <c r="H67" s="114"/>
      <c r="I67" s="114"/>
      <c r="J67" s="115"/>
      <c r="K67" s="115"/>
      <c r="L67" s="115"/>
      <c r="M67" s="117"/>
      <c r="N67" s="117"/>
      <c r="O67" s="117"/>
      <c r="P67" s="124"/>
      <c r="Q67" s="124"/>
      <c r="R67" s="119"/>
      <c r="S67" s="124"/>
      <c r="T67" s="120"/>
      <c r="U67" s="121"/>
      <c r="V67" s="117"/>
      <c r="W67" s="117"/>
      <c r="X67" s="122"/>
      <c r="Y67" s="119"/>
      <c r="IP67"/>
      <c r="IQ67"/>
    </row>
    <row r="68" spans="1:251" ht="27" customHeight="1">
      <c r="A68" s="158"/>
      <c r="B68" s="158"/>
      <c r="C68" s="106" t="s">
        <v>32</v>
      </c>
      <c r="D68" s="156" t="s">
        <v>92</v>
      </c>
      <c r="E68" s="156"/>
      <c r="F68" s="107">
        <v>57</v>
      </c>
      <c r="G68" s="114"/>
      <c r="H68" s="114"/>
      <c r="I68" s="114"/>
      <c r="J68" s="115"/>
      <c r="K68" s="115"/>
      <c r="L68" s="115"/>
      <c r="M68" s="117"/>
      <c r="N68" s="117"/>
      <c r="O68" s="117"/>
      <c r="P68" s="124"/>
      <c r="Q68" s="124"/>
      <c r="R68" s="119"/>
      <c r="S68" s="124"/>
      <c r="T68" s="120"/>
      <c r="U68" s="121"/>
      <c r="V68" s="117"/>
      <c r="W68" s="117"/>
      <c r="X68" s="122"/>
      <c r="Y68" s="119"/>
      <c r="IP68"/>
      <c r="IQ68"/>
    </row>
    <row r="69" spans="1:251" ht="15" customHeight="1">
      <c r="A69" s="158"/>
      <c r="B69" s="158"/>
      <c r="C69" s="106"/>
      <c r="D69" s="125" t="s">
        <v>93</v>
      </c>
      <c r="E69" s="126" t="s">
        <v>94</v>
      </c>
      <c r="F69" s="107">
        <v>58</v>
      </c>
      <c r="G69" s="114"/>
      <c r="H69" s="114"/>
      <c r="I69" s="114"/>
      <c r="J69" s="115"/>
      <c r="K69" s="115"/>
      <c r="L69" s="115"/>
      <c r="M69" s="117"/>
      <c r="N69" s="117"/>
      <c r="O69" s="117"/>
      <c r="P69" s="124"/>
      <c r="Q69" s="124"/>
      <c r="R69" s="119"/>
      <c r="S69" s="124"/>
      <c r="T69" s="120"/>
      <c r="U69" s="121"/>
      <c r="V69" s="117"/>
      <c r="W69" s="117"/>
      <c r="X69" s="122"/>
      <c r="Y69" s="119"/>
      <c r="IP69"/>
      <c r="IQ69"/>
    </row>
    <row r="70" spans="1:251" ht="16.5" customHeight="1">
      <c r="A70" s="158"/>
      <c r="B70" s="158"/>
      <c r="C70" s="106"/>
      <c r="D70" s="125" t="s">
        <v>95</v>
      </c>
      <c r="E70" s="126" t="s">
        <v>96</v>
      </c>
      <c r="F70" s="107">
        <v>59</v>
      </c>
      <c r="G70" s="114"/>
      <c r="H70" s="114"/>
      <c r="I70" s="114"/>
      <c r="J70" s="115"/>
      <c r="K70" s="115"/>
      <c r="L70" s="115"/>
      <c r="M70" s="117"/>
      <c r="N70" s="117"/>
      <c r="O70" s="117"/>
      <c r="P70" s="124"/>
      <c r="Q70" s="124"/>
      <c r="R70" s="119"/>
      <c r="S70" s="124"/>
      <c r="T70" s="120"/>
      <c r="U70" s="121"/>
      <c r="V70" s="117"/>
      <c r="W70" s="117"/>
      <c r="X70" s="122"/>
      <c r="Y70" s="119"/>
      <c r="IP70"/>
      <c r="IQ70"/>
    </row>
    <row r="71" spans="1:251" ht="27.75" customHeight="1">
      <c r="A71" s="158"/>
      <c r="B71" s="158"/>
      <c r="C71" s="106"/>
      <c r="D71" s="125" t="s">
        <v>97</v>
      </c>
      <c r="E71" s="126" t="s">
        <v>98</v>
      </c>
      <c r="F71" s="107">
        <v>60</v>
      </c>
      <c r="G71" s="114"/>
      <c r="H71" s="114"/>
      <c r="I71" s="114"/>
      <c r="J71" s="115"/>
      <c r="K71" s="115"/>
      <c r="L71" s="115"/>
      <c r="M71" s="117"/>
      <c r="N71" s="117"/>
      <c r="O71" s="117"/>
      <c r="P71" s="124"/>
      <c r="Q71" s="124"/>
      <c r="R71" s="119"/>
      <c r="S71" s="124"/>
      <c r="T71" s="120"/>
      <c r="U71" s="121"/>
      <c r="V71" s="117"/>
      <c r="W71" s="117"/>
      <c r="X71" s="122"/>
      <c r="Y71" s="119"/>
      <c r="IP71"/>
      <c r="IQ71"/>
    </row>
    <row r="72" spans="1:251" ht="16.5" customHeight="1">
      <c r="A72" s="158"/>
      <c r="B72" s="158"/>
      <c r="C72" s="106"/>
      <c r="D72" s="125" t="s">
        <v>99</v>
      </c>
      <c r="E72" s="126" t="s">
        <v>100</v>
      </c>
      <c r="F72" s="107">
        <v>61</v>
      </c>
      <c r="G72" s="114"/>
      <c r="H72" s="114"/>
      <c r="I72" s="114"/>
      <c r="J72" s="115"/>
      <c r="K72" s="115"/>
      <c r="L72" s="115"/>
      <c r="M72" s="117"/>
      <c r="N72" s="117"/>
      <c r="O72" s="117"/>
      <c r="P72" s="124"/>
      <c r="Q72" s="124"/>
      <c r="R72" s="119"/>
      <c r="S72" s="124"/>
      <c r="T72" s="120"/>
      <c r="U72" s="121"/>
      <c r="V72" s="117"/>
      <c r="W72" s="117"/>
      <c r="X72" s="122"/>
      <c r="Y72" s="119"/>
      <c r="IP72"/>
      <c r="IQ72"/>
    </row>
    <row r="73" spans="1:251" ht="22.5" customHeight="1">
      <c r="A73" s="158"/>
      <c r="B73" s="158"/>
      <c r="C73" s="106" t="s">
        <v>34</v>
      </c>
      <c r="D73" s="156" t="s">
        <v>101</v>
      </c>
      <c r="E73" s="156"/>
      <c r="F73" s="107">
        <v>62</v>
      </c>
      <c r="G73" s="114">
        <v>5</v>
      </c>
      <c r="H73" s="114">
        <v>5</v>
      </c>
      <c r="I73" s="114">
        <v>7</v>
      </c>
      <c r="J73" s="115">
        <v>16</v>
      </c>
      <c r="K73" s="115">
        <v>16</v>
      </c>
      <c r="L73" s="115">
        <v>11</v>
      </c>
      <c r="M73" s="117">
        <f aca="true" t="shared" si="24" ref="M73:M83">P73/4</f>
        <v>3.25</v>
      </c>
      <c r="N73" s="117">
        <f aca="true" t="shared" si="25" ref="N73:N83">M73+M73</f>
        <v>6.5</v>
      </c>
      <c r="O73" s="117">
        <f aca="true" t="shared" si="26" ref="O73:O83">N73+M73</f>
        <v>9.75</v>
      </c>
      <c r="P73" s="124">
        <v>13</v>
      </c>
      <c r="Q73" s="124">
        <v>13</v>
      </c>
      <c r="R73" s="119">
        <v>0</v>
      </c>
      <c r="S73" s="124">
        <v>13</v>
      </c>
      <c r="T73" s="120">
        <f t="shared" si="8"/>
        <v>118.18181818181819</v>
      </c>
      <c r="U73" s="121">
        <f t="shared" si="9"/>
        <v>100</v>
      </c>
      <c r="V73" s="117">
        <f aca="true" t="shared" si="27" ref="V73:V83">Y73/4</f>
        <v>3.25</v>
      </c>
      <c r="W73" s="117">
        <f aca="true" t="shared" si="28" ref="W73:W83">V73+V73</f>
        <v>6.5</v>
      </c>
      <c r="X73" s="122">
        <f aca="true" t="shared" si="29" ref="X73:X83">W73+V73</f>
        <v>9.75</v>
      </c>
      <c r="Y73" s="119">
        <v>13</v>
      </c>
      <c r="IP73"/>
      <c r="IQ73"/>
    </row>
    <row r="74" spans="1:251" ht="23.25" customHeight="1">
      <c r="A74" s="158"/>
      <c r="B74" s="158"/>
      <c r="C74" s="106" t="s">
        <v>36</v>
      </c>
      <c r="D74" s="156" t="s">
        <v>102</v>
      </c>
      <c r="E74" s="156"/>
      <c r="F74" s="107">
        <v>63</v>
      </c>
      <c r="G74" s="114">
        <v>5</v>
      </c>
      <c r="H74" s="114">
        <v>5</v>
      </c>
      <c r="I74" s="114">
        <v>7</v>
      </c>
      <c r="J74" s="115">
        <v>35</v>
      </c>
      <c r="K74" s="115">
        <v>35</v>
      </c>
      <c r="L74" s="115">
        <v>21</v>
      </c>
      <c r="M74" s="117">
        <f t="shared" si="24"/>
        <v>6.25</v>
      </c>
      <c r="N74" s="117">
        <f t="shared" si="25"/>
        <v>12.5</v>
      </c>
      <c r="O74" s="117">
        <f t="shared" si="26"/>
        <v>18.75</v>
      </c>
      <c r="P74" s="124">
        <v>25</v>
      </c>
      <c r="Q74" s="124">
        <v>25</v>
      </c>
      <c r="R74" s="119">
        <v>31</v>
      </c>
      <c r="S74" s="124">
        <v>25</v>
      </c>
      <c r="T74" s="120">
        <f t="shared" si="8"/>
        <v>119.04761904761905</v>
      </c>
      <c r="U74" s="121">
        <f t="shared" si="9"/>
        <v>100</v>
      </c>
      <c r="V74" s="117">
        <f t="shared" si="27"/>
        <v>6.25</v>
      </c>
      <c r="W74" s="117">
        <f t="shared" si="28"/>
        <v>12.5</v>
      </c>
      <c r="X74" s="122">
        <f t="shared" si="29"/>
        <v>18.75</v>
      </c>
      <c r="Y74" s="119">
        <v>25</v>
      </c>
      <c r="IP74"/>
      <c r="IQ74"/>
    </row>
    <row r="75" spans="1:251" ht="15.75" customHeight="1">
      <c r="A75" s="158"/>
      <c r="B75" s="158"/>
      <c r="C75" s="106"/>
      <c r="D75" s="156" t="s">
        <v>103</v>
      </c>
      <c r="E75" s="156"/>
      <c r="F75" s="107">
        <v>64</v>
      </c>
      <c r="G75" s="114">
        <v>5</v>
      </c>
      <c r="H75" s="114">
        <v>5</v>
      </c>
      <c r="I75" s="114">
        <v>7</v>
      </c>
      <c r="J75" s="115">
        <v>19</v>
      </c>
      <c r="K75" s="115">
        <v>19</v>
      </c>
      <c r="L75" s="115">
        <v>21</v>
      </c>
      <c r="M75" s="117">
        <f t="shared" si="24"/>
        <v>6.25</v>
      </c>
      <c r="N75" s="117">
        <f t="shared" si="25"/>
        <v>12.5</v>
      </c>
      <c r="O75" s="117">
        <f t="shared" si="26"/>
        <v>18.75</v>
      </c>
      <c r="P75" s="124">
        <v>25</v>
      </c>
      <c r="Q75" s="124">
        <v>25</v>
      </c>
      <c r="R75" s="119">
        <v>0</v>
      </c>
      <c r="S75" s="124">
        <v>25</v>
      </c>
      <c r="T75" s="120">
        <f t="shared" si="8"/>
        <v>119.04761904761905</v>
      </c>
      <c r="U75" s="121">
        <f t="shared" si="9"/>
        <v>100</v>
      </c>
      <c r="V75" s="117">
        <f t="shared" si="27"/>
        <v>6.25</v>
      </c>
      <c r="W75" s="117">
        <f t="shared" si="28"/>
        <v>12.5</v>
      </c>
      <c r="X75" s="122">
        <f t="shared" si="29"/>
        <v>18.75</v>
      </c>
      <c r="Y75" s="119">
        <v>25</v>
      </c>
      <c r="IP75"/>
      <c r="IQ75"/>
    </row>
    <row r="76" spans="1:251" ht="13.5" customHeight="1">
      <c r="A76" s="158"/>
      <c r="B76" s="158"/>
      <c r="C76" s="106"/>
      <c r="D76" s="173" t="s">
        <v>104</v>
      </c>
      <c r="E76" s="173"/>
      <c r="F76" s="107">
        <v>65</v>
      </c>
      <c r="G76" s="114">
        <v>5</v>
      </c>
      <c r="H76" s="114">
        <v>5</v>
      </c>
      <c r="I76" s="114">
        <v>7</v>
      </c>
      <c r="J76" s="115">
        <v>15</v>
      </c>
      <c r="K76" s="115">
        <v>15</v>
      </c>
      <c r="L76" s="115">
        <v>17</v>
      </c>
      <c r="M76" s="117">
        <f t="shared" si="24"/>
        <v>5.25</v>
      </c>
      <c r="N76" s="117">
        <f t="shared" si="25"/>
        <v>10.5</v>
      </c>
      <c r="O76" s="117">
        <f t="shared" si="26"/>
        <v>15.75</v>
      </c>
      <c r="P76" s="124">
        <v>21</v>
      </c>
      <c r="Q76" s="124">
        <v>21</v>
      </c>
      <c r="R76" s="119">
        <v>0</v>
      </c>
      <c r="S76" s="124">
        <v>21</v>
      </c>
      <c r="T76" s="120">
        <f t="shared" si="8"/>
        <v>123.52941176470588</v>
      </c>
      <c r="U76" s="121">
        <f t="shared" si="9"/>
        <v>100</v>
      </c>
      <c r="V76" s="117">
        <f t="shared" si="27"/>
        <v>5.25</v>
      </c>
      <c r="W76" s="117">
        <f t="shared" si="28"/>
        <v>10.5</v>
      </c>
      <c r="X76" s="122">
        <f t="shared" si="29"/>
        <v>15.75</v>
      </c>
      <c r="Y76" s="119">
        <v>21</v>
      </c>
      <c r="IP76"/>
      <c r="IQ76"/>
    </row>
    <row r="77" spans="1:251" ht="12.75" customHeight="1">
      <c r="A77" s="158"/>
      <c r="B77" s="158"/>
      <c r="C77" s="106"/>
      <c r="D77" s="173" t="s">
        <v>105</v>
      </c>
      <c r="E77" s="173"/>
      <c r="F77" s="107">
        <v>66</v>
      </c>
      <c r="G77" s="114"/>
      <c r="H77" s="114"/>
      <c r="I77" s="114"/>
      <c r="J77" s="115">
        <v>4</v>
      </c>
      <c r="K77" s="115">
        <v>4</v>
      </c>
      <c r="L77" s="115">
        <v>4</v>
      </c>
      <c r="M77" s="117">
        <f t="shared" si="24"/>
        <v>1</v>
      </c>
      <c r="N77" s="117">
        <f t="shared" si="25"/>
        <v>2</v>
      </c>
      <c r="O77" s="117">
        <f t="shared" si="26"/>
        <v>3</v>
      </c>
      <c r="P77" s="124">
        <v>4</v>
      </c>
      <c r="Q77" s="124">
        <v>4</v>
      </c>
      <c r="R77" s="119">
        <v>0</v>
      </c>
      <c r="S77" s="124">
        <v>4</v>
      </c>
      <c r="T77" s="120">
        <f>S77/L77*100</f>
        <v>100</v>
      </c>
      <c r="U77" s="121">
        <f aca="true" t="shared" si="30" ref="U77:U137">S77/P77*100</f>
        <v>100</v>
      </c>
      <c r="V77" s="117">
        <f t="shared" si="27"/>
        <v>1</v>
      </c>
      <c r="W77" s="117">
        <f t="shared" si="28"/>
        <v>2</v>
      </c>
      <c r="X77" s="122">
        <f t="shared" si="29"/>
        <v>3</v>
      </c>
      <c r="Y77" s="119">
        <v>4</v>
      </c>
      <c r="IP77"/>
      <c r="IQ77"/>
    </row>
    <row r="78" spans="1:251" ht="15.75" customHeight="1">
      <c r="A78" s="158"/>
      <c r="B78" s="158"/>
      <c r="C78" s="106" t="s">
        <v>106</v>
      </c>
      <c r="D78" s="156" t="s">
        <v>107</v>
      </c>
      <c r="E78" s="156"/>
      <c r="F78" s="107">
        <v>67</v>
      </c>
      <c r="G78" s="114">
        <v>108</v>
      </c>
      <c r="H78" s="114">
        <v>108</v>
      </c>
      <c r="I78" s="114">
        <v>120</v>
      </c>
      <c r="J78" s="115">
        <v>120</v>
      </c>
      <c r="K78" s="115">
        <v>120</v>
      </c>
      <c r="L78" s="115">
        <v>106</v>
      </c>
      <c r="M78" s="117">
        <f t="shared" si="24"/>
        <v>0</v>
      </c>
      <c r="N78" s="117">
        <f t="shared" si="25"/>
        <v>0</v>
      </c>
      <c r="O78" s="117">
        <f t="shared" si="26"/>
        <v>0</v>
      </c>
      <c r="P78" s="124">
        <v>0</v>
      </c>
      <c r="Q78" s="124">
        <v>0</v>
      </c>
      <c r="R78" s="119">
        <v>55</v>
      </c>
      <c r="S78" s="124">
        <v>70</v>
      </c>
      <c r="T78" s="120">
        <f>S78/L78*100</f>
        <v>66.0377358490566</v>
      </c>
      <c r="U78" s="121"/>
      <c r="V78" s="117">
        <f t="shared" si="27"/>
        <v>17.5</v>
      </c>
      <c r="W78" s="117">
        <f t="shared" si="28"/>
        <v>35</v>
      </c>
      <c r="X78" s="122">
        <f t="shared" si="29"/>
        <v>52.5</v>
      </c>
      <c r="Y78" s="119">
        <v>70</v>
      </c>
      <c r="IP78"/>
      <c r="IQ78"/>
    </row>
    <row r="79" spans="1:251" ht="14.25" customHeight="1">
      <c r="A79" s="158"/>
      <c r="B79" s="158"/>
      <c r="C79" s="106" t="s">
        <v>108</v>
      </c>
      <c r="D79" s="156" t="s">
        <v>109</v>
      </c>
      <c r="E79" s="156"/>
      <c r="F79" s="107">
        <v>68</v>
      </c>
      <c r="G79" s="114"/>
      <c r="H79" s="114"/>
      <c r="I79" s="114"/>
      <c r="J79" s="115"/>
      <c r="K79" s="115"/>
      <c r="L79" s="115"/>
      <c r="M79" s="117">
        <f t="shared" si="24"/>
        <v>0</v>
      </c>
      <c r="N79" s="117">
        <f t="shared" si="25"/>
        <v>0</v>
      </c>
      <c r="O79" s="117">
        <f t="shared" si="26"/>
        <v>0</v>
      </c>
      <c r="P79" s="124"/>
      <c r="Q79" s="124"/>
      <c r="R79" s="119">
        <v>30</v>
      </c>
      <c r="S79" s="124">
        <v>40</v>
      </c>
      <c r="T79" s="120"/>
      <c r="U79" s="121"/>
      <c r="V79" s="117">
        <f t="shared" si="27"/>
        <v>10</v>
      </c>
      <c r="W79" s="117">
        <f t="shared" si="28"/>
        <v>20</v>
      </c>
      <c r="X79" s="122">
        <f t="shared" si="29"/>
        <v>30</v>
      </c>
      <c r="Y79" s="119">
        <v>40</v>
      </c>
      <c r="IP79"/>
      <c r="IQ79"/>
    </row>
    <row r="80" spans="1:251" ht="26.25" customHeight="1">
      <c r="A80" s="158"/>
      <c r="B80" s="158"/>
      <c r="C80" s="106" t="s">
        <v>110</v>
      </c>
      <c r="D80" s="156" t="s">
        <v>111</v>
      </c>
      <c r="E80" s="156"/>
      <c r="F80" s="107">
        <v>69</v>
      </c>
      <c r="G80" s="114">
        <v>930</v>
      </c>
      <c r="H80" s="114">
        <v>930</v>
      </c>
      <c r="I80" s="114">
        <v>1023</v>
      </c>
      <c r="J80" s="115">
        <v>890</v>
      </c>
      <c r="K80" s="115">
        <v>890</v>
      </c>
      <c r="L80" s="115">
        <v>777</v>
      </c>
      <c r="M80" s="117">
        <f t="shared" si="24"/>
        <v>350</v>
      </c>
      <c r="N80" s="117">
        <f t="shared" si="25"/>
        <v>700</v>
      </c>
      <c r="O80" s="117">
        <f t="shared" si="26"/>
        <v>1050</v>
      </c>
      <c r="P80" s="124">
        <v>1400</v>
      </c>
      <c r="Q80" s="124">
        <v>1400</v>
      </c>
      <c r="R80" s="119">
        <v>1044</v>
      </c>
      <c r="S80" s="124">
        <v>1400</v>
      </c>
      <c r="T80" s="120">
        <f>S80/L80*100</f>
        <v>180.18018018018017</v>
      </c>
      <c r="U80" s="121">
        <f t="shared" si="30"/>
        <v>100</v>
      </c>
      <c r="V80" s="117">
        <f t="shared" si="27"/>
        <v>350</v>
      </c>
      <c r="W80" s="117">
        <f t="shared" si="28"/>
        <v>700</v>
      </c>
      <c r="X80" s="122">
        <f t="shared" si="29"/>
        <v>1050</v>
      </c>
      <c r="Y80" s="119">
        <v>1400</v>
      </c>
      <c r="IP80"/>
      <c r="IQ80"/>
    </row>
    <row r="81" spans="1:251" ht="15" customHeight="1">
      <c r="A81" s="158"/>
      <c r="B81" s="158"/>
      <c r="C81" s="106"/>
      <c r="D81" s="125" t="s">
        <v>112</v>
      </c>
      <c r="E81" s="125" t="s">
        <v>113</v>
      </c>
      <c r="F81" s="107">
        <v>70</v>
      </c>
      <c r="G81" s="114"/>
      <c r="H81" s="114"/>
      <c r="I81" s="114"/>
      <c r="J81" s="115"/>
      <c r="K81" s="115"/>
      <c r="L81" s="115"/>
      <c r="M81" s="117">
        <f t="shared" si="24"/>
        <v>0</v>
      </c>
      <c r="N81" s="117">
        <f t="shared" si="25"/>
        <v>0</v>
      </c>
      <c r="O81" s="117">
        <f t="shared" si="26"/>
        <v>0</v>
      </c>
      <c r="P81" s="124"/>
      <c r="Q81" s="124"/>
      <c r="R81" s="119"/>
      <c r="S81" s="124"/>
      <c r="T81" s="120"/>
      <c r="U81" s="121"/>
      <c r="V81" s="117">
        <f t="shared" si="27"/>
        <v>0</v>
      </c>
      <c r="W81" s="117">
        <f t="shared" si="28"/>
        <v>0</v>
      </c>
      <c r="X81" s="122">
        <f t="shared" si="29"/>
        <v>0</v>
      </c>
      <c r="Y81" s="119"/>
      <c r="IP81"/>
      <c r="IQ81"/>
    </row>
    <row r="82" spans="1:251" ht="27.75" customHeight="1">
      <c r="A82" s="158"/>
      <c r="B82" s="158"/>
      <c r="C82" s="106"/>
      <c r="D82" s="125" t="s">
        <v>114</v>
      </c>
      <c r="E82" s="125" t="s">
        <v>115</v>
      </c>
      <c r="F82" s="107">
        <v>71</v>
      </c>
      <c r="G82" s="114">
        <v>50</v>
      </c>
      <c r="H82" s="114">
        <v>50</v>
      </c>
      <c r="I82" s="114">
        <v>50</v>
      </c>
      <c r="J82" s="115">
        <v>50</v>
      </c>
      <c r="K82" s="115">
        <v>50</v>
      </c>
      <c r="L82" s="115">
        <v>50</v>
      </c>
      <c r="M82" s="117">
        <f t="shared" si="24"/>
        <v>12.5</v>
      </c>
      <c r="N82" s="117">
        <f t="shared" si="25"/>
        <v>25</v>
      </c>
      <c r="O82" s="117">
        <f t="shared" si="26"/>
        <v>37.5</v>
      </c>
      <c r="P82" s="124">
        <v>50</v>
      </c>
      <c r="Q82" s="124">
        <v>50</v>
      </c>
      <c r="R82" s="119">
        <v>0</v>
      </c>
      <c r="S82" s="124">
        <v>50</v>
      </c>
      <c r="T82" s="120">
        <f>S82/L82*100</f>
        <v>100</v>
      </c>
      <c r="U82" s="121">
        <f t="shared" si="30"/>
        <v>100</v>
      </c>
      <c r="V82" s="117">
        <f t="shared" si="27"/>
        <v>12.5</v>
      </c>
      <c r="W82" s="117">
        <f t="shared" si="28"/>
        <v>25</v>
      </c>
      <c r="X82" s="122">
        <f t="shared" si="29"/>
        <v>37.5</v>
      </c>
      <c r="Y82" s="119">
        <v>50</v>
      </c>
      <c r="IP82"/>
      <c r="IQ82"/>
    </row>
    <row r="83" spans="1:251" ht="15.75" customHeight="1">
      <c r="A83" s="158"/>
      <c r="B83" s="158"/>
      <c r="C83" s="106"/>
      <c r="D83" s="125" t="s">
        <v>116</v>
      </c>
      <c r="E83" s="125" t="s">
        <v>117</v>
      </c>
      <c r="F83" s="107">
        <v>72</v>
      </c>
      <c r="G83" s="114">
        <v>6</v>
      </c>
      <c r="H83" s="114">
        <v>6</v>
      </c>
      <c r="I83" s="114">
        <v>6</v>
      </c>
      <c r="J83" s="115"/>
      <c r="K83" s="115"/>
      <c r="L83" s="115"/>
      <c r="M83" s="117">
        <f t="shared" si="24"/>
        <v>0</v>
      </c>
      <c r="N83" s="117">
        <f t="shared" si="25"/>
        <v>0</v>
      </c>
      <c r="O83" s="117">
        <f t="shared" si="26"/>
        <v>0</v>
      </c>
      <c r="P83" s="124"/>
      <c r="Q83" s="124"/>
      <c r="R83" s="119"/>
      <c r="S83" s="124"/>
      <c r="T83" s="120"/>
      <c r="U83" s="121"/>
      <c r="V83" s="117">
        <f t="shared" si="27"/>
        <v>0</v>
      </c>
      <c r="W83" s="117">
        <f t="shared" si="28"/>
        <v>0</v>
      </c>
      <c r="X83" s="122">
        <f t="shared" si="29"/>
        <v>0</v>
      </c>
      <c r="Y83" s="119"/>
      <c r="IP83"/>
      <c r="IQ83"/>
    </row>
    <row r="84" spans="1:251" ht="27.75" customHeight="1">
      <c r="A84" s="158"/>
      <c r="B84" s="158"/>
      <c r="C84" s="106"/>
      <c r="D84" s="125" t="s">
        <v>118</v>
      </c>
      <c r="E84" s="125" t="s">
        <v>119</v>
      </c>
      <c r="F84" s="107">
        <v>73</v>
      </c>
      <c r="G84" s="114"/>
      <c r="H84" s="114"/>
      <c r="I84" s="114"/>
      <c r="J84" s="115"/>
      <c r="K84" s="115"/>
      <c r="L84" s="115"/>
      <c r="M84" s="117"/>
      <c r="N84" s="117"/>
      <c r="O84" s="117"/>
      <c r="P84" s="124"/>
      <c r="Q84" s="124"/>
      <c r="R84" s="119"/>
      <c r="S84" s="124"/>
      <c r="T84" s="120"/>
      <c r="U84" s="121"/>
      <c r="V84" s="117"/>
      <c r="W84" s="117"/>
      <c r="X84" s="122"/>
      <c r="Y84" s="119"/>
      <c r="IP84"/>
      <c r="IQ84"/>
    </row>
    <row r="85" spans="1:251" ht="25.5" customHeight="1">
      <c r="A85" s="158"/>
      <c r="B85" s="158"/>
      <c r="C85" s="106"/>
      <c r="D85" s="125"/>
      <c r="E85" s="125" t="s">
        <v>120</v>
      </c>
      <c r="F85" s="107">
        <v>74</v>
      </c>
      <c r="G85" s="114"/>
      <c r="H85" s="114"/>
      <c r="I85" s="114"/>
      <c r="J85" s="115"/>
      <c r="K85" s="115"/>
      <c r="L85" s="115"/>
      <c r="M85" s="117"/>
      <c r="N85" s="117"/>
      <c r="O85" s="117"/>
      <c r="P85" s="124"/>
      <c r="Q85" s="124"/>
      <c r="R85" s="119"/>
      <c r="S85" s="124"/>
      <c r="T85" s="120"/>
      <c r="U85" s="121"/>
      <c r="V85" s="117"/>
      <c r="W85" s="117"/>
      <c r="X85" s="122"/>
      <c r="Y85" s="119"/>
      <c r="IP85"/>
      <c r="IQ85"/>
    </row>
    <row r="86" spans="1:251" ht="26.25" customHeight="1">
      <c r="A86" s="158"/>
      <c r="B86" s="158"/>
      <c r="C86" s="106"/>
      <c r="D86" s="125" t="s">
        <v>121</v>
      </c>
      <c r="E86" s="125" t="s">
        <v>122</v>
      </c>
      <c r="F86" s="107">
        <v>75</v>
      </c>
      <c r="G86" s="114"/>
      <c r="H86" s="114"/>
      <c r="I86" s="114"/>
      <c r="J86" s="115"/>
      <c r="K86" s="115"/>
      <c r="L86" s="115"/>
      <c r="M86" s="117"/>
      <c r="N86" s="117"/>
      <c r="O86" s="117"/>
      <c r="P86" s="124"/>
      <c r="Q86" s="124"/>
      <c r="R86" s="119"/>
      <c r="S86" s="124"/>
      <c r="T86" s="120"/>
      <c r="U86" s="121"/>
      <c r="V86" s="117"/>
      <c r="W86" s="117"/>
      <c r="X86" s="122"/>
      <c r="Y86" s="119"/>
      <c r="IP86"/>
      <c r="IQ86"/>
    </row>
    <row r="87" spans="1:251" ht="39" customHeight="1">
      <c r="A87" s="158"/>
      <c r="B87" s="158"/>
      <c r="C87" s="106"/>
      <c r="D87" s="125" t="s">
        <v>123</v>
      </c>
      <c r="E87" s="125" t="s">
        <v>124</v>
      </c>
      <c r="F87" s="107">
        <v>76</v>
      </c>
      <c r="G87" s="114">
        <v>7</v>
      </c>
      <c r="H87" s="114">
        <v>7</v>
      </c>
      <c r="I87" s="114">
        <v>0</v>
      </c>
      <c r="J87" s="115">
        <v>7</v>
      </c>
      <c r="K87" s="115">
        <v>7</v>
      </c>
      <c r="L87" s="115">
        <v>0</v>
      </c>
      <c r="M87" s="117">
        <f>P87/4</f>
        <v>0</v>
      </c>
      <c r="N87" s="117">
        <f>M87+M87</f>
        <v>0</v>
      </c>
      <c r="O87" s="117">
        <f>N87+M87</f>
        <v>0</v>
      </c>
      <c r="P87" s="124">
        <v>0</v>
      </c>
      <c r="Q87" s="124">
        <v>0</v>
      </c>
      <c r="R87" s="119">
        <v>0</v>
      </c>
      <c r="S87" s="124">
        <v>0</v>
      </c>
      <c r="T87" s="120"/>
      <c r="U87" s="121"/>
      <c r="V87" s="117">
        <f>Y87/4</f>
        <v>0</v>
      </c>
      <c r="W87" s="117">
        <f>V87+V87</f>
        <v>0</v>
      </c>
      <c r="X87" s="122">
        <f>W87+V87</f>
        <v>0</v>
      </c>
      <c r="Y87" s="119">
        <v>0</v>
      </c>
      <c r="IP87"/>
      <c r="IQ87"/>
    </row>
    <row r="88" spans="1:251" ht="29.25" customHeight="1">
      <c r="A88" s="158"/>
      <c r="B88" s="158"/>
      <c r="C88" s="106"/>
      <c r="D88" s="125" t="s">
        <v>125</v>
      </c>
      <c r="E88" s="125" t="s">
        <v>126</v>
      </c>
      <c r="F88" s="107">
        <v>77</v>
      </c>
      <c r="G88" s="114">
        <v>6</v>
      </c>
      <c r="H88" s="114">
        <v>6</v>
      </c>
      <c r="I88" s="114">
        <v>6</v>
      </c>
      <c r="J88" s="115">
        <v>6</v>
      </c>
      <c r="K88" s="115">
        <v>6</v>
      </c>
      <c r="L88" s="115">
        <v>2</v>
      </c>
      <c r="M88" s="117">
        <f>P88/4</f>
        <v>0.5</v>
      </c>
      <c r="N88" s="117">
        <f>M88+M88</f>
        <v>1</v>
      </c>
      <c r="O88" s="117">
        <f>N88+M88</f>
        <v>1.5</v>
      </c>
      <c r="P88" s="124">
        <v>2</v>
      </c>
      <c r="Q88" s="124">
        <v>2</v>
      </c>
      <c r="R88" s="119">
        <v>0</v>
      </c>
      <c r="S88" s="124">
        <v>2</v>
      </c>
      <c r="T88" s="120">
        <f>S88/L88*100</f>
        <v>100</v>
      </c>
      <c r="U88" s="121">
        <f t="shared" si="30"/>
        <v>100</v>
      </c>
      <c r="V88" s="117">
        <f>Y88/4</f>
        <v>0.5</v>
      </c>
      <c r="W88" s="117">
        <f>V88+V88</f>
        <v>1</v>
      </c>
      <c r="X88" s="122">
        <f>W88+V88</f>
        <v>1.5</v>
      </c>
      <c r="Y88" s="119">
        <v>2</v>
      </c>
      <c r="IP88"/>
      <c r="IQ88"/>
    </row>
    <row r="89" spans="1:251" ht="14.25" customHeight="1">
      <c r="A89" s="158"/>
      <c r="B89" s="158"/>
      <c r="C89" s="106" t="s">
        <v>127</v>
      </c>
      <c r="D89" s="156" t="s">
        <v>128</v>
      </c>
      <c r="E89" s="156"/>
      <c r="F89" s="107">
        <v>78</v>
      </c>
      <c r="G89" s="114"/>
      <c r="H89" s="114"/>
      <c r="I89" s="114"/>
      <c r="J89" s="115"/>
      <c r="K89" s="115"/>
      <c r="L89" s="115"/>
      <c r="M89" s="117">
        <f>P89/4</f>
        <v>0</v>
      </c>
      <c r="N89" s="117">
        <f>M89+M89</f>
        <v>0</v>
      </c>
      <c r="O89" s="117">
        <f>N89+M89</f>
        <v>0</v>
      </c>
      <c r="P89" s="124"/>
      <c r="Q89" s="124"/>
      <c r="R89" s="119"/>
      <c r="S89" s="124"/>
      <c r="T89" s="120"/>
      <c r="U89" s="121"/>
      <c r="V89" s="117">
        <f>Y89/4</f>
        <v>0</v>
      </c>
      <c r="W89" s="117">
        <f>V89+V89</f>
        <v>0</v>
      </c>
      <c r="X89" s="122">
        <f>W89+V89</f>
        <v>0</v>
      </c>
      <c r="Y89" s="119"/>
      <c r="IP89"/>
      <c r="IQ89"/>
    </row>
    <row r="90" spans="1:251" ht="36" customHeight="1">
      <c r="A90" s="158"/>
      <c r="B90" s="158"/>
      <c r="C90" s="157" t="s">
        <v>129</v>
      </c>
      <c r="D90" s="157"/>
      <c r="E90" s="157"/>
      <c r="F90" s="107">
        <v>79</v>
      </c>
      <c r="G90" s="114">
        <v>1132</v>
      </c>
      <c r="H90" s="114">
        <v>1132</v>
      </c>
      <c r="I90" s="114">
        <v>1128</v>
      </c>
      <c r="J90" s="115">
        <v>800</v>
      </c>
      <c r="K90" s="115">
        <v>800</v>
      </c>
      <c r="L90" s="115">
        <v>818</v>
      </c>
      <c r="M90" s="117">
        <f>P90/4</f>
        <v>175</v>
      </c>
      <c r="N90" s="117">
        <f>M90+M90</f>
        <v>350</v>
      </c>
      <c r="O90" s="117">
        <f>N90+M90</f>
        <v>525</v>
      </c>
      <c r="P90" s="124">
        <v>700</v>
      </c>
      <c r="Q90" s="124">
        <v>700</v>
      </c>
      <c r="R90" s="119">
        <v>661</v>
      </c>
      <c r="S90" s="124">
        <v>700</v>
      </c>
      <c r="T90" s="120">
        <f>S90/L90*100</f>
        <v>85.57457212713936</v>
      </c>
      <c r="U90" s="121">
        <f t="shared" si="30"/>
        <v>100</v>
      </c>
      <c r="V90" s="117">
        <f>Y90/4</f>
        <v>175</v>
      </c>
      <c r="W90" s="117">
        <f>V90+V90</f>
        <v>350</v>
      </c>
      <c r="X90" s="122">
        <f>W90+V90</f>
        <v>525</v>
      </c>
      <c r="Y90" s="119">
        <v>700</v>
      </c>
      <c r="IP90"/>
      <c r="IQ90"/>
    </row>
    <row r="91" spans="1:251" ht="24.75" customHeight="1">
      <c r="A91" s="158"/>
      <c r="B91" s="158"/>
      <c r="C91" s="106" t="s">
        <v>14</v>
      </c>
      <c r="D91" s="156" t="s">
        <v>130</v>
      </c>
      <c r="E91" s="156"/>
      <c r="F91" s="107">
        <v>80</v>
      </c>
      <c r="G91" s="114"/>
      <c r="H91" s="114"/>
      <c r="I91" s="114"/>
      <c r="J91" s="115"/>
      <c r="K91" s="115"/>
      <c r="L91" s="115"/>
      <c r="M91" s="117"/>
      <c r="N91" s="117"/>
      <c r="O91" s="117"/>
      <c r="P91" s="124"/>
      <c r="Q91" s="124"/>
      <c r="R91" s="119"/>
      <c r="S91" s="124"/>
      <c r="T91" s="120"/>
      <c r="U91" s="121"/>
      <c r="V91" s="117"/>
      <c r="W91" s="117"/>
      <c r="X91" s="122"/>
      <c r="Y91" s="119"/>
      <c r="IP91"/>
      <c r="IQ91"/>
    </row>
    <row r="92" spans="1:251" ht="27" customHeight="1">
      <c r="A92" s="158"/>
      <c r="B92" s="158"/>
      <c r="C92" s="106" t="s">
        <v>24</v>
      </c>
      <c r="D92" s="156" t="s">
        <v>131</v>
      </c>
      <c r="E92" s="156"/>
      <c r="F92" s="107">
        <v>81</v>
      </c>
      <c r="G92" s="114"/>
      <c r="H92" s="114"/>
      <c r="I92" s="114"/>
      <c r="J92" s="115"/>
      <c r="K92" s="115"/>
      <c r="L92" s="115"/>
      <c r="M92" s="117"/>
      <c r="N92" s="117"/>
      <c r="O92" s="117"/>
      <c r="P92" s="124"/>
      <c r="Q92" s="124"/>
      <c r="R92" s="119"/>
      <c r="S92" s="124"/>
      <c r="T92" s="120"/>
      <c r="U92" s="121"/>
      <c r="V92" s="117"/>
      <c r="W92" s="117"/>
      <c r="X92" s="122"/>
      <c r="Y92" s="119"/>
      <c r="IP92"/>
      <c r="IQ92"/>
    </row>
    <row r="93" spans="1:251" ht="15" customHeight="1">
      <c r="A93" s="158"/>
      <c r="B93" s="158"/>
      <c r="C93" s="106" t="s">
        <v>26</v>
      </c>
      <c r="D93" s="156" t="s">
        <v>132</v>
      </c>
      <c r="E93" s="156"/>
      <c r="F93" s="107">
        <v>82</v>
      </c>
      <c r="G93" s="114"/>
      <c r="H93" s="114"/>
      <c r="I93" s="114"/>
      <c r="J93" s="115"/>
      <c r="K93" s="115"/>
      <c r="L93" s="115"/>
      <c r="M93" s="117"/>
      <c r="N93" s="117"/>
      <c r="O93" s="117"/>
      <c r="P93" s="124"/>
      <c r="Q93" s="124"/>
      <c r="R93" s="119"/>
      <c r="S93" s="124"/>
      <c r="T93" s="120"/>
      <c r="U93" s="121"/>
      <c r="V93" s="117"/>
      <c r="W93" s="117"/>
      <c r="X93" s="122"/>
      <c r="Y93" s="119"/>
      <c r="IP93"/>
      <c r="IQ93"/>
    </row>
    <row r="94" spans="1:251" ht="15" customHeight="1">
      <c r="A94" s="158"/>
      <c r="B94" s="158"/>
      <c r="C94" s="106" t="s">
        <v>32</v>
      </c>
      <c r="D94" s="156" t="s">
        <v>133</v>
      </c>
      <c r="E94" s="156"/>
      <c r="F94" s="107">
        <v>83</v>
      </c>
      <c r="G94" s="114"/>
      <c r="H94" s="114"/>
      <c r="I94" s="114"/>
      <c r="J94" s="115"/>
      <c r="K94" s="115"/>
      <c r="L94" s="115"/>
      <c r="M94" s="117"/>
      <c r="N94" s="117"/>
      <c r="O94" s="117"/>
      <c r="P94" s="124"/>
      <c r="Q94" s="124"/>
      <c r="R94" s="119"/>
      <c r="S94" s="124"/>
      <c r="T94" s="120"/>
      <c r="U94" s="121"/>
      <c r="V94" s="117"/>
      <c r="W94" s="117"/>
      <c r="X94" s="122"/>
      <c r="Y94" s="119"/>
      <c r="IP94"/>
      <c r="IQ94"/>
    </row>
    <row r="95" spans="1:251" ht="15" customHeight="1">
      <c r="A95" s="158"/>
      <c r="B95" s="158"/>
      <c r="C95" s="106" t="s">
        <v>34</v>
      </c>
      <c r="D95" s="156" t="s">
        <v>134</v>
      </c>
      <c r="E95" s="156"/>
      <c r="F95" s="107">
        <v>84</v>
      </c>
      <c r="G95" s="114"/>
      <c r="H95" s="114"/>
      <c r="I95" s="114"/>
      <c r="J95" s="115"/>
      <c r="K95" s="115"/>
      <c r="L95" s="115"/>
      <c r="M95" s="117"/>
      <c r="N95" s="117"/>
      <c r="O95" s="117"/>
      <c r="P95" s="124"/>
      <c r="Q95" s="124"/>
      <c r="R95" s="119"/>
      <c r="S95" s="124"/>
      <c r="T95" s="120"/>
      <c r="U95" s="121"/>
      <c r="V95" s="117"/>
      <c r="W95" s="117"/>
      <c r="X95" s="122"/>
      <c r="Y95" s="119"/>
      <c r="IP95"/>
      <c r="IQ95"/>
    </row>
    <row r="96" spans="1:251" ht="15" customHeight="1">
      <c r="A96" s="158"/>
      <c r="B96" s="158"/>
      <c r="C96" s="106" t="s">
        <v>36</v>
      </c>
      <c r="D96" s="156" t="s">
        <v>135</v>
      </c>
      <c r="E96" s="156"/>
      <c r="F96" s="107">
        <v>85</v>
      </c>
      <c r="G96" s="114"/>
      <c r="H96" s="114"/>
      <c r="I96" s="114"/>
      <c r="J96" s="115"/>
      <c r="K96" s="115"/>
      <c r="L96" s="115"/>
      <c r="M96" s="117"/>
      <c r="N96" s="117"/>
      <c r="O96" s="117"/>
      <c r="P96" s="124"/>
      <c r="Q96" s="124"/>
      <c r="R96" s="119"/>
      <c r="S96" s="124"/>
      <c r="T96" s="120"/>
      <c r="U96" s="121"/>
      <c r="V96" s="117"/>
      <c r="W96" s="117"/>
      <c r="X96" s="122"/>
      <c r="Y96" s="119"/>
      <c r="IP96"/>
      <c r="IQ96"/>
    </row>
    <row r="97" spans="1:251" ht="42.75" customHeight="1">
      <c r="A97" s="158"/>
      <c r="B97" s="158"/>
      <c r="C97" s="157" t="s">
        <v>136</v>
      </c>
      <c r="D97" s="157"/>
      <c r="E97" s="157"/>
      <c r="F97" s="107">
        <v>86</v>
      </c>
      <c r="G97" s="114">
        <f aca="true" t="shared" si="31" ref="G97:L97">G98+G124+G115+G111</f>
        <v>33994</v>
      </c>
      <c r="H97" s="114">
        <f t="shared" si="31"/>
        <v>33994</v>
      </c>
      <c r="I97" s="114">
        <f t="shared" si="31"/>
        <v>33337</v>
      </c>
      <c r="J97" s="115">
        <f t="shared" si="31"/>
        <v>38846</v>
      </c>
      <c r="K97" s="115">
        <f t="shared" si="31"/>
        <v>38846</v>
      </c>
      <c r="L97" s="115">
        <f t="shared" si="31"/>
        <v>37516</v>
      </c>
      <c r="M97" s="117">
        <f aca="true" t="shared" si="32" ref="M97:M104">P97/4</f>
        <v>11576.5</v>
      </c>
      <c r="N97" s="117">
        <f aca="true" t="shared" si="33" ref="N97:N104">M97+M97</f>
        <v>23153</v>
      </c>
      <c r="O97" s="117">
        <f aca="true" t="shared" si="34" ref="O97:O104">N97+M97</f>
        <v>34729.5</v>
      </c>
      <c r="P97" s="124">
        <f>P98+P124+P115+P111</f>
        <v>46306</v>
      </c>
      <c r="Q97" s="124">
        <f>Q98+Q124+Q115+Q111</f>
        <v>46306</v>
      </c>
      <c r="R97" s="119">
        <f>R98+R124+R115+R111</f>
        <v>33854</v>
      </c>
      <c r="S97" s="124">
        <f>S98+S124+S115+S111</f>
        <v>46306</v>
      </c>
      <c r="T97" s="120">
        <f>S97/L97*100</f>
        <v>123.43000319863523</v>
      </c>
      <c r="U97" s="121">
        <f t="shared" si="30"/>
        <v>100</v>
      </c>
      <c r="V97" s="117">
        <f aca="true" t="shared" si="35" ref="V97:V104">Y97/4</f>
        <v>11576.5</v>
      </c>
      <c r="W97" s="117">
        <f aca="true" t="shared" si="36" ref="W97:W104">V97+V97</f>
        <v>23153</v>
      </c>
      <c r="X97" s="122">
        <f aca="true" t="shared" si="37" ref="X97:X104">W97+V97</f>
        <v>34729.5</v>
      </c>
      <c r="Y97" s="119">
        <f>Y98+Y124+Y115+Y111</f>
        <v>46306</v>
      </c>
      <c r="IP97"/>
      <c r="IQ97"/>
    </row>
    <row r="98" spans="1:251" ht="21" customHeight="1">
      <c r="A98" s="158"/>
      <c r="B98" s="158"/>
      <c r="C98" s="106" t="s">
        <v>137</v>
      </c>
      <c r="D98" s="157" t="s">
        <v>138</v>
      </c>
      <c r="E98" s="157"/>
      <c r="F98" s="107">
        <v>87</v>
      </c>
      <c r="G98" s="114">
        <f aca="true" t="shared" si="38" ref="G98:L98">G99+G103</f>
        <v>31947</v>
      </c>
      <c r="H98" s="114">
        <f t="shared" si="38"/>
        <v>31947</v>
      </c>
      <c r="I98" s="114">
        <f t="shared" si="38"/>
        <v>31789</v>
      </c>
      <c r="J98" s="115">
        <f t="shared" si="38"/>
        <v>36690</v>
      </c>
      <c r="K98" s="115">
        <f t="shared" si="38"/>
        <v>36690</v>
      </c>
      <c r="L98" s="115">
        <f t="shared" si="38"/>
        <v>35491</v>
      </c>
      <c r="M98" s="117">
        <f t="shared" si="32"/>
        <v>11008</v>
      </c>
      <c r="N98" s="117">
        <f t="shared" si="33"/>
        <v>22016</v>
      </c>
      <c r="O98" s="117">
        <f t="shared" si="34"/>
        <v>33024</v>
      </c>
      <c r="P98" s="124">
        <f>P99+P103</f>
        <v>44032</v>
      </c>
      <c r="Q98" s="124">
        <f>Q99+Q103</f>
        <v>44032</v>
      </c>
      <c r="R98" s="119">
        <f>R99+R103</f>
        <v>32071</v>
      </c>
      <c r="S98" s="124">
        <f>S99+S103</f>
        <v>44032</v>
      </c>
      <c r="T98" s="120">
        <f>S98/L98*100</f>
        <v>124.0652559803894</v>
      </c>
      <c r="U98" s="121">
        <f t="shared" si="30"/>
        <v>100</v>
      </c>
      <c r="V98" s="117">
        <f t="shared" si="35"/>
        <v>11008</v>
      </c>
      <c r="W98" s="117">
        <f t="shared" si="36"/>
        <v>22016</v>
      </c>
      <c r="X98" s="122">
        <f t="shared" si="37"/>
        <v>33024</v>
      </c>
      <c r="Y98" s="119">
        <f>Y99+Y103</f>
        <v>44032</v>
      </c>
      <c r="IP98"/>
      <c r="IQ98"/>
    </row>
    <row r="99" spans="1:251" ht="24.75" customHeight="1">
      <c r="A99" s="158"/>
      <c r="B99" s="158"/>
      <c r="C99" s="106" t="s">
        <v>139</v>
      </c>
      <c r="D99" s="156" t="s">
        <v>140</v>
      </c>
      <c r="E99" s="156"/>
      <c r="F99" s="107">
        <v>88</v>
      </c>
      <c r="G99" s="114">
        <f aca="true" t="shared" si="39" ref="G99:L99">G100+G101</f>
        <v>28337</v>
      </c>
      <c r="H99" s="114">
        <f t="shared" si="39"/>
        <v>28337</v>
      </c>
      <c r="I99" s="114">
        <f t="shared" si="39"/>
        <v>28136</v>
      </c>
      <c r="J99" s="115">
        <f t="shared" si="39"/>
        <v>32625</v>
      </c>
      <c r="K99" s="115">
        <f t="shared" si="39"/>
        <v>32625</v>
      </c>
      <c r="L99" s="115">
        <f t="shared" si="39"/>
        <v>31735</v>
      </c>
      <c r="M99" s="117">
        <f t="shared" si="32"/>
        <v>9960.5</v>
      </c>
      <c r="N99" s="117">
        <f t="shared" si="33"/>
        <v>19921</v>
      </c>
      <c r="O99" s="117">
        <f t="shared" si="34"/>
        <v>29881.5</v>
      </c>
      <c r="P99" s="124">
        <f>P100+P101</f>
        <v>39842</v>
      </c>
      <c r="Q99" s="124">
        <f>Q100+Q101</f>
        <v>39842</v>
      </c>
      <c r="R99" s="119">
        <f>R100+R101</f>
        <v>28519</v>
      </c>
      <c r="S99" s="124">
        <f>S100+S101</f>
        <v>38942</v>
      </c>
      <c r="T99" s="120">
        <f>S99/L99*100</f>
        <v>122.7099417047424</v>
      </c>
      <c r="U99" s="121">
        <f t="shared" si="30"/>
        <v>97.74107725515788</v>
      </c>
      <c r="V99" s="117">
        <f t="shared" si="35"/>
        <v>9735.5</v>
      </c>
      <c r="W99" s="117">
        <f t="shared" si="36"/>
        <v>19471</v>
      </c>
      <c r="X99" s="122">
        <f t="shared" si="37"/>
        <v>29206.5</v>
      </c>
      <c r="Y99" s="119">
        <f>Y100+Y101</f>
        <v>38942</v>
      </c>
      <c r="IP99"/>
      <c r="IQ99"/>
    </row>
    <row r="100" spans="1:251" ht="15" customHeight="1">
      <c r="A100" s="158"/>
      <c r="B100" s="158"/>
      <c r="C100" s="158"/>
      <c r="D100" s="156" t="s">
        <v>141</v>
      </c>
      <c r="E100" s="156"/>
      <c r="F100" s="107">
        <v>89</v>
      </c>
      <c r="G100" s="114">
        <v>24006</v>
      </c>
      <c r="H100" s="114">
        <v>24006</v>
      </c>
      <c r="I100" s="114">
        <v>23304</v>
      </c>
      <c r="J100" s="115">
        <v>26929</v>
      </c>
      <c r="K100" s="115">
        <v>26929</v>
      </c>
      <c r="L100" s="115">
        <v>26317</v>
      </c>
      <c r="M100" s="117">
        <f t="shared" si="32"/>
        <v>8248.25</v>
      </c>
      <c r="N100" s="117">
        <f t="shared" si="33"/>
        <v>16496.5</v>
      </c>
      <c r="O100" s="117">
        <f t="shared" si="34"/>
        <v>24744.75</v>
      </c>
      <c r="P100" s="124">
        <v>32993</v>
      </c>
      <c r="Q100" s="124">
        <v>32993</v>
      </c>
      <c r="R100" s="119">
        <v>23590</v>
      </c>
      <c r="S100" s="124">
        <v>32093</v>
      </c>
      <c r="T100" s="120">
        <f>S100/L100*100</f>
        <v>121.94779040164153</v>
      </c>
      <c r="U100" s="121">
        <f t="shared" si="30"/>
        <v>97.2721486375898</v>
      </c>
      <c r="V100" s="117">
        <f t="shared" si="35"/>
        <v>8023.25</v>
      </c>
      <c r="W100" s="117">
        <f t="shared" si="36"/>
        <v>16046.5</v>
      </c>
      <c r="X100" s="122">
        <f t="shared" si="37"/>
        <v>24069.75</v>
      </c>
      <c r="Y100" s="119">
        <v>32093</v>
      </c>
      <c r="IP100"/>
      <c r="IQ100"/>
    </row>
    <row r="101" spans="1:251" ht="25.5" customHeight="1">
      <c r="A101" s="158"/>
      <c r="B101" s="158"/>
      <c r="C101" s="158"/>
      <c r="D101" s="156" t="s">
        <v>142</v>
      </c>
      <c r="E101" s="156"/>
      <c r="F101" s="107">
        <v>90</v>
      </c>
      <c r="G101" s="114">
        <v>4331</v>
      </c>
      <c r="H101" s="114">
        <v>4331</v>
      </c>
      <c r="I101" s="114">
        <v>4832</v>
      </c>
      <c r="J101" s="115">
        <v>5696</v>
      </c>
      <c r="K101" s="115">
        <v>5696</v>
      </c>
      <c r="L101" s="115">
        <v>5418</v>
      </c>
      <c r="M101" s="117">
        <f t="shared" si="32"/>
        <v>1712.25</v>
      </c>
      <c r="N101" s="117">
        <f t="shared" si="33"/>
        <v>3424.5</v>
      </c>
      <c r="O101" s="117">
        <f t="shared" si="34"/>
        <v>5136.75</v>
      </c>
      <c r="P101" s="124">
        <v>6849</v>
      </c>
      <c r="Q101" s="124">
        <v>6849</v>
      </c>
      <c r="R101" s="119">
        <v>4929</v>
      </c>
      <c r="S101" s="124">
        <v>6849</v>
      </c>
      <c r="T101" s="120">
        <f>S101/L101*100</f>
        <v>126.41196013289036</v>
      </c>
      <c r="U101" s="121">
        <f t="shared" si="30"/>
        <v>100</v>
      </c>
      <c r="V101" s="117">
        <f t="shared" si="35"/>
        <v>1712.25</v>
      </c>
      <c r="W101" s="117">
        <f t="shared" si="36"/>
        <v>3424.5</v>
      </c>
      <c r="X101" s="122">
        <f t="shared" si="37"/>
        <v>5136.75</v>
      </c>
      <c r="Y101" s="119">
        <v>6849</v>
      </c>
      <c r="IP101"/>
      <c r="IQ101"/>
    </row>
    <row r="102" spans="1:251" ht="12.75" customHeight="1">
      <c r="A102" s="158"/>
      <c r="B102" s="158"/>
      <c r="C102" s="158"/>
      <c r="D102" s="156" t="s">
        <v>143</v>
      </c>
      <c r="E102" s="156"/>
      <c r="F102" s="107">
        <v>91</v>
      </c>
      <c r="G102" s="114">
        <v>0</v>
      </c>
      <c r="H102" s="114">
        <v>0</v>
      </c>
      <c r="I102" s="114">
        <v>0</v>
      </c>
      <c r="J102" s="115">
        <v>0</v>
      </c>
      <c r="K102" s="115">
        <v>0</v>
      </c>
      <c r="L102" s="115">
        <v>0</v>
      </c>
      <c r="M102" s="117">
        <f t="shared" si="32"/>
        <v>0</v>
      </c>
      <c r="N102" s="117">
        <f t="shared" si="33"/>
        <v>0</v>
      </c>
      <c r="O102" s="117">
        <f t="shared" si="34"/>
        <v>0</v>
      </c>
      <c r="P102" s="124">
        <v>0</v>
      </c>
      <c r="Q102" s="124">
        <v>0</v>
      </c>
      <c r="R102" s="119">
        <v>0</v>
      </c>
      <c r="S102" s="124">
        <v>0</v>
      </c>
      <c r="T102" s="120"/>
      <c r="U102" s="121"/>
      <c r="V102" s="117">
        <f t="shared" si="35"/>
        <v>0</v>
      </c>
      <c r="W102" s="117">
        <f t="shared" si="36"/>
        <v>0</v>
      </c>
      <c r="X102" s="122">
        <f t="shared" si="37"/>
        <v>0</v>
      </c>
      <c r="Y102" s="119">
        <v>0</v>
      </c>
      <c r="IP102"/>
      <c r="IQ102"/>
    </row>
    <row r="103" spans="1:251" ht="26.25" customHeight="1">
      <c r="A103" s="158"/>
      <c r="B103" s="158"/>
      <c r="C103" s="106" t="s">
        <v>144</v>
      </c>
      <c r="D103" s="156" t="s">
        <v>145</v>
      </c>
      <c r="E103" s="156"/>
      <c r="F103" s="107">
        <v>92</v>
      </c>
      <c r="G103" s="114">
        <v>3610</v>
      </c>
      <c r="H103" s="114">
        <v>3610</v>
      </c>
      <c r="I103" s="114">
        <f>I104+I107</f>
        <v>3653</v>
      </c>
      <c r="J103" s="115">
        <f>J104+J107</f>
        <v>4065</v>
      </c>
      <c r="K103" s="115">
        <f>K104+K107</f>
        <v>4065</v>
      </c>
      <c r="L103" s="115">
        <f>L104+L107</f>
        <v>3756</v>
      </c>
      <c r="M103" s="117">
        <f t="shared" si="32"/>
        <v>1047.5</v>
      </c>
      <c r="N103" s="117">
        <f t="shared" si="33"/>
        <v>2095</v>
      </c>
      <c r="O103" s="117">
        <f t="shared" si="34"/>
        <v>3142.5</v>
      </c>
      <c r="P103" s="124">
        <v>4190</v>
      </c>
      <c r="Q103" s="124">
        <v>4190</v>
      </c>
      <c r="R103" s="119">
        <f>R104+R107</f>
        <v>3552</v>
      </c>
      <c r="S103" s="124">
        <f>S104+S107</f>
        <v>5090</v>
      </c>
      <c r="T103" s="120">
        <f>S103/L103*100</f>
        <v>135.51650692225772</v>
      </c>
      <c r="U103" s="121">
        <f t="shared" si="30"/>
        <v>121.47971360381862</v>
      </c>
      <c r="V103" s="117">
        <f t="shared" si="35"/>
        <v>1272.5</v>
      </c>
      <c r="W103" s="117">
        <f t="shared" si="36"/>
        <v>2545</v>
      </c>
      <c r="X103" s="122">
        <f t="shared" si="37"/>
        <v>3817.5</v>
      </c>
      <c r="Y103" s="119">
        <f>Y104+Y107</f>
        <v>5090</v>
      </c>
      <c r="IP103"/>
      <c r="IQ103"/>
    </row>
    <row r="104" spans="1:251" ht="39.75" customHeight="1">
      <c r="A104" s="158"/>
      <c r="B104" s="158"/>
      <c r="C104" s="106"/>
      <c r="D104" s="156" t="s">
        <v>146</v>
      </c>
      <c r="E104" s="156"/>
      <c r="F104" s="107">
        <v>93</v>
      </c>
      <c r="G104" s="114">
        <v>310</v>
      </c>
      <c r="H104" s="114">
        <v>310</v>
      </c>
      <c r="I104" s="114">
        <v>331</v>
      </c>
      <c r="J104" s="115">
        <v>535</v>
      </c>
      <c r="K104" s="115">
        <v>535</v>
      </c>
      <c r="L104" s="115">
        <v>515</v>
      </c>
      <c r="M104" s="117">
        <f t="shared" si="32"/>
        <v>141.25</v>
      </c>
      <c r="N104" s="117">
        <f t="shared" si="33"/>
        <v>282.5</v>
      </c>
      <c r="O104" s="117">
        <f t="shared" si="34"/>
        <v>423.75</v>
      </c>
      <c r="P104" s="124">
        <v>565</v>
      </c>
      <c r="Q104" s="124">
        <v>565</v>
      </c>
      <c r="R104" s="119">
        <v>373</v>
      </c>
      <c r="S104" s="124">
        <v>565</v>
      </c>
      <c r="T104" s="120">
        <f>S104/L104*100</f>
        <v>109.70873786407766</v>
      </c>
      <c r="U104" s="121">
        <f t="shared" si="30"/>
        <v>100</v>
      </c>
      <c r="V104" s="117">
        <f t="shared" si="35"/>
        <v>141.25</v>
      </c>
      <c r="W104" s="117">
        <f t="shared" si="36"/>
        <v>282.5</v>
      </c>
      <c r="X104" s="122">
        <f t="shared" si="37"/>
        <v>423.75</v>
      </c>
      <c r="Y104" s="119">
        <v>565</v>
      </c>
      <c r="IP104"/>
      <c r="IQ104"/>
    </row>
    <row r="105" spans="1:251" ht="26.25" customHeight="1">
      <c r="A105" s="158"/>
      <c r="B105" s="158"/>
      <c r="C105" s="106"/>
      <c r="D105" s="125"/>
      <c r="E105" s="125" t="s">
        <v>147</v>
      </c>
      <c r="F105" s="107">
        <v>94</v>
      </c>
      <c r="G105" s="114"/>
      <c r="H105" s="114"/>
      <c r="I105" s="114"/>
      <c r="J105" s="115"/>
      <c r="K105" s="115"/>
      <c r="L105" s="115"/>
      <c r="M105" s="117"/>
      <c r="N105" s="117"/>
      <c r="O105" s="117"/>
      <c r="P105" s="124"/>
      <c r="Q105" s="124"/>
      <c r="R105" s="119"/>
      <c r="S105" s="124"/>
      <c r="T105" s="120"/>
      <c r="U105" s="121"/>
      <c r="V105" s="117"/>
      <c r="W105" s="117"/>
      <c r="X105" s="122"/>
      <c r="Y105" s="119"/>
      <c r="IP105"/>
      <c r="IQ105"/>
    </row>
    <row r="106" spans="1:251" ht="39.75" customHeight="1">
      <c r="A106" s="158"/>
      <c r="B106" s="158"/>
      <c r="C106" s="106"/>
      <c r="D106" s="125"/>
      <c r="E106" s="125" t="s">
        <v>148</v>
      </c>
      <c r="F106" s="107">
        <v>95</v>
      </c>
      <c r="G106" s="114">
        <v>225</v>
      </c>
      <c r="H106" s="114">
        <v>225</v>
      </c>
      <c r="I106" s="114">
        <v>215</v>
      </c>
      <c r="J106" s="115">
        <v>450</v>
      </c>
      <c r="K106" s="115">
        <v>450</v>
      </c>
      <c r="L106" s="115">
        <v>421</v>
      </c>
      <c r="M106" s="117">
        <f aca="true" t="shared" si="40" ref="M106:M112">P106/4</f>
        <v>120</v>
      </c>
      <c r="N106" s="117">
        <f aca="true" t="shared" si="41" ref="N106:N112">M106+M106</f>
        <v>240</v>
      </c>
      <c r="O106" s="117">
        <f aca="true" t="shared" si="42" ref="O106:O112">N106+M106</f>
        <v>360</v>
      </c>
      <c r="P106" s="124">
        <v>480</v>
      </c>
      <c r="Q106" s="124">
        <v>480</v>
      </c>
      <c r="R106" s="119">
        <v>0</v>
      </c>
      <c r="S106" s="124">
        <v>480</v>
      </c>
      <c r="T106" s="120">
        <f>S106/L106*100</f>
        <v>114.01425178147268</v>
      </c>
      <c r="U106" s="121">
        <f t="shared" si="30"/>
        <v>100</v>
      </c>
      <c r="V106" s="117">
        <f aca="true" t="shared" si="43" ref="V106:V112">Y106/4</f>
        <v>120</v>
      </c>
      <c r="W106" s="117">
        <f aca="true" t="shared" si="44" ref="W106:W112">V106+V106</f>
        <v>240</v>
      </c>
      <c r="X106" s="122">
        <f aca="true" t="shared" si="45" ref="X106:X112">W106+V106</f>
        <v>360</v>
      </c>
      <c r="Y106" s="119">
        <v>480</v>
      </c>
      <c r="IP106"/>
      <c r="IQ106"/>
    </row>
    <row r="107" spans="1:251" ht="18.75" customHeight="1">
      <c r="A107" s="158"/>
      <c r="B107" s="158"/>
      <c r="C107" s="106"/>
      <c r="D107" s="156" t="s">
        <v>149</v>
      </c>
      <c r="E107" s="156"/>
      <c r="F107" s="107">
        <v>96</v>
      </c>
      <c r="G107" s="114">
        <v>3300</v>
      </c>
      <c r="H107" s="114">
        <v>3300</v>
      </c>
      <c r="I107" s="114">
        <v>3322</v>
      </c>
      <c r="J107" s="115">
        <v>3530</v>
      </c>
      <c r="K107" s="115">
        <v>3530</v>
      </c>
      <c r="L107" s="115">
        <v>3241</v>
      </c>
      <c r="M107" s="117">
        <f t="shared" si="40"/>
        <v>906.25</v>
      </c>
      <c r="N107" s="117">
        <f t="shared" si="41"/>
        <v>1812.5</v>
      </c>
      <c r="O107" s="117">
        <f t="shared" si="42"/>
        <v>2718.75</v>
      </c>
      <c r="P107" s="124">
        <v>3625</v>
      </c>
      <c r="Q107" s="124">
        <v>3625</v>
      </c>
      <c r="R107" s="119">
        <v>3179</v>
      </c>
      <c r="S107" s="124">
        <v>4525</v>
      </c>
      <c r="T107" s="120">
        <f>S107/L107*100</f>
        <v>139.61740203640852</v>
      </c>
      <c r="U107" s="121">
        <f t="shared" si="30"/>
        <v>124.82758620689656</v>
      </c>
      <c r="V107" s="117">
        <f t="shared" si="43"/>
        <v>1131.25</v>
      </c>
      <c r="W107" s="117">
        <f t="shared" si="44"/>
        <v>2262.5</v>
      </c>
      <c r="X107" s="122">
        <f t="shared" si="45"/>
        <v>3393.75</v>
      </c>
      <c r="Y107" s="119">
        <v>4525</v>
      </c>
      <c r="IP107"/>
      <c r="IQ107"/>
    </row>
    <row r="108" spans="1:251" ht="18" customHeight="1">
      <c r="A108" s="158"/>
      <c r="B108" s="158"/>
      <c r="C108" s="106"/>
      <c r="D108" s="156" t="s">
        <v>150</v>
      </c>
      <c r="E108" s="156"/>
      <c r="F108" s="107">
        <v>97</v>
      </c>
      <c r="G108" s="114">
        <v>0</v>
      </c>
      <c r="H108" s="114">
        <v>0</v>
      </c>
      <c r="I108" s="114">
        <v>0</v>
      </c>
      <c r="J108" s="115">
        <v>0</v>
      </c>
      <c r="K108" s="115">
        <v>0</v>
      </c>
      <c r="L108" s="115">
        <v>0</v>
      </c>
      <c r="M108" s="117">
        <f t="shared" si="40"/>
        <v>0</v>
      </c>
      <c r="N108" s="117">
        <f t="shared" si="41"/>
        <v>0</v>
      </c>
      <c r="O108" s="117">
        <f t="shared" si="42"/>
        <v>0</v>
      </c>
      <c r="P108" s="124">
        <v>0</v>
      </c>
      <c r="Q108" s="124">
        <v>0</v>
      </c>
      <c r="R108" s="119">
        <v>0</v>
      </c>
      <c r="S108" s="124">
        <v>0</v>
      </c>
      <c r="T108" s="120"/>
      <c r="U108" s="121"/>
      <c r="V108" s="117">
        <f t="shared" si="43"/>
        <v>0</v>
      </c>
      <c r="W108" s="117">
        <f t="shared" si="44"/>
        <v>0</v>
      </c>
      <c r="X108" s="122">
        <f t="shared" si="45"/>
        <v>0</v>
      </c>
      <c r="Y108" s="119">
        <v>0</v>
      </c>
      <c r="IP108"/>
      <c r="IQ108"/>
    </row>
    <row r="109" spans="1:251" ht="27" customHeight="1">
      <c r="A109" s="158"/>
      <c r="B109" s="158"/>
      <c r="C109" s="106"/>
      <c r="D109" s="156" t="s">
        <v>151</v>
      </c>
      <c r="E109" s="156"/>
      <c r="F109" s="107">
        <v>98</v>
      </c>
      <c r="G109" s="114">
        <v>0</v>
      </c>
      <c r="H109" s="114">
        <v>0</v>
      </c>
      <c r="I109" s="114">
        <v>0</v>
      </c>
      <c r="J109" s="115">
        <v>0</v>
      </c>
      <c r="K109" s="115">
        <v>0</v>
      </c>
      <c r="L109" s="115">
        <v>0</v>
      </c>
      <c r="M109" s="117">
        <f t="shared" si="40"/>
        <v>0</v>
      </c>
      <c r="N109" s="117">
        <f t="shared" si="41"/>
        <v>0</v>
      </c>
      <c r="O109" s="117">
        <f t="shared" si="42"/>
        <v>0</v>
      </c>
      <c r="P109" s="124">
        <v>0</v>
      </c>
      <c r="Q109" s="124">
        <v>0</v>
      </c>
      <c r="R109" s="119">
        <v>0</v>
      </c>
      <c r="S109" s="124">
        <v>0</v>
      </c>
      <c r="T109" s="120"/>
      <c r="U109" s="121"/>
      <c r="V109" s="117">
        <f t="shared" si="43"/>
        <v>0</v>
      </c>
      <c r="W109" s="117">
        <f t="shared" si="44"/>
        <v>0</v>
      </c>
      <c r="X109" s="122">
        <f t="shared" si="45"/>
        <v>0</v>
      </c>
      <c r="Y109" s="119">
        <v>0</v>
      </c>
      <c r="IP109"/>
      <c r="IQ109"/>
    </row>
    <row r="110" spans="1:251" ht="12" customHeight="1">
      <c r="A110" s="158"/>
      <c r="B110" s="158"/>
      <c r="C110" s="106"/>
      <c r="D110" s="156" t="s">
        <v>152</v>
      </c>
      <c r="E110" s="156"/>
      <c r="F110" s="107">
        <v>99</v>
      </c>
      <c r="G110" s="114"/>
      <c r="H110" s="114"/>
      <c r="I110" s="114"/>
      <c r="J110" s="115"/>
      <c r="K110" s="115"/>
      <c r="L110" s="115"/>
      <c r="M110" s="117">
        <f t="shared" si="40"/>
        <v>0</v>
      </c>
      <c r="N110" s="117">
        <f t="shared" si="41"/>
        <v>0</v>
      </c>
      <c r="O110" s="117">
        <f t="shared" si="42"/>
        <v>0</v>
      </c>
      <c r="P110" s="124"/>
      <c r="Q110" s="124"/>
      <c r="R110" s="119"/>
      <c r="S110" s="124"/>
      <c r="T110" s="120"/>
      <c r="U110" s="121"/>
      <c r="V110" s="117">
        <f t="shared" si="43"/>
        <v>0</v>
      </c>
      <c r="W110" s="117">
        <f t="shared" si="44"/>
        <v>0</v>
      </c>
      <c r="X110" s="122">
        <f t="shared" si="45"/>
        <v>0</v>
      </c>
      <c r="Y110" s="119"/>
      <c r="IP110"/>
      <c r="IQ110"/>
    </row>
    <row r="111" spans="1:251" ht="25.5" customHeight="1">
      <c r="A111" s="158"/>
      <c r="B111" s="158"/>
      <c r="C111" s="106" t="s">
        <v>153</v>
      </c>
      <c r="D111" s="156" t="s">
        <v>154</v>
      </c>
      <c r="E111" s="156"/>
      <c r="F111" s="107">
        <v>100</v>
      </c>
      <c r="G111" s="114"/>
      <c r="H111" s="114"/>
      <c r="I111" s="114"/>
      <c r="J111" s="115">
        <v>20</v>
      </c>
      <c r="K111" s="115">
        <v>20</v>
      </c>
      <c r="L111" s="115">
        <v>0</v>
      </c>
      <c r="M111" s="117">
        <f t="shared" si="40"/>
        <v>5</v>
      </c>
      <c r="N111" s="117">
        <f t="shared" si="41"/>
        <v>10</v>
      </c>
      <c r="O111" s="117">
        <f t="shared" si="42"/>
        <v>15</v>
      </c>
      <c r="P111" s="124">
        <v>20</v>
      </c>
      <c r="Q111" s="124">
        <v>20</v>
      </c>
      <c r="R111" s="119">
        <v>0</v>
      </c>
      <c r="S111" s="124">
        <v>20</v>
      </c>
      <c r="T111" s="120"/>
      <c r="U111" s="121">
        <f t="shared" si="30"/>
        <v>100</v>
      </c>
      <c r="V111" s="117">
        <f t="shared" si="43"/>
        <v>5</v>
      </c>
      <c r="W111" s="117">
        <f t="shared" si="44"/>
        <v>10</v>
      </c>
      <c r="X111" s="122">
        <f t="shared" si="45"/>
        <v>15</v>
      </c>
      <c r="Y111" s="119">
        <v>20</v>
      </c>
      <c r="IP111"/>
      <c r="IQ111"/>
    </row>
    <row r="112" spans="1:251" ht="27" customHeight="1">
      <c r="A112" s="158"/>
      <c r="B112" s="158"/>
      <c r="C112" s="106"/>
      <c r="D112" s="156" t="s">
        <v>155</v>
      </c>
      <c r="E112" s="156"/>
      <c r="F112" s="107">
        <v>101</v>
      </c>
      <c r="G112" s="114"/>
      <c r="H112" s="114"/>
      <c r="I112" s="114"/>
      <c r="J112" s="115">
        <v>20</v>
      </c>
      <c r="K112" s="115">
        <v>20</v>
      </c>
      <c r="L112" s="115">
        <v>0</v>
      </c>
      <c r="M112" s="117">
        <f t="shared" si="40"/>
        <v>5</v>
      </c>
      <c r="N112" s="117">
        <f t="shared" si="41"/>
        <v>10</v>
      </c>
      <c r="O112" s="117">
        <f t="shared" si="42"/>
        <v>15</v>
      </c>
      <c r="P112" s="124">
        <v>20</v>
      </c>
      <c r="Q112" s="124">
        <v>20</v>
      </c>
      <c r="R112" s="119">
        <v>0</v>
      </c>
      <c r="S112" s="124">
        <v>20</v>
      </c>
      <c r="T112" s="120"/>
      <c r="U112" s="121">
        <f t="shared" si="30"/>
        <v>100</v>
      </c>
      <c r="V112" s="117">
        <f t="shared" si="43"/>
        <v>5</v>
      </c>
      <c r="W112" s="117">
        <f t="shared" si="44"/>
        <v>10</v>
      </c>
      <c r="X112" s="122">
        <f t="shared" si="45"/>
        <v>15</v>
      </c>
      <c r="Y112" s="119">
        <v>20</v>
      </c>
      <c r="IP112"/>
      <c r="IQ112"/>
    </row>
    <row r="113" spans="1:251" ht="24.75" customHeight="1">
      <c r="A113" s="158"/>
      <c r="B113" s="158"/>
      <c r="C113" s="106"/>
      <c r="D113" s="156" t="s">
        <v>156</v>
      </c>
      <c r="E113" s="156"/>
      <c r="F113" s="107">
        <v>102</v>
      </c>
      <c r="G113" s="114"/>
      <c r="H113" s="114"/>
      <c r="I113" s="114"/>
      <c r="J113" s="115"/>
      <c r="K113" s="115"/>
      <c r="L113" s="115"/>
      <c r="M113" s="117"/>
      <c r="N113" s="117"/>
      <c r="O113" s="117"/>
      <c r="P113" s="124"/>
      <c r="Q113" s="124"/>
      <c r="R113" s="119"/>
      <c r="S113" s="124"/>
      <c r="T113" s="120"/>
      <c r="U113" s="121"/>
      <c r="V113" s="117"/>
      <c r="W113" s="117"/>
      <c r="X113" s="122"/>
      <c r="Y113" s="119"/>
      <c r="IP113"/>
      <c r="IQ113"/>
    </row>
    <row r="114" spans="1:251" ht="38.25" customHeight="1">
      <c r="A114" s="158"/>
      <c r="B114" s="158"/>
      <c r="C114" s="106"/>
      <c r="D114" s="156" t="s">
        <v>157</v>
      </c>
      <c r="E114" s="156"/>
      <c r="F114" s="107">
        <v>103</v>
      </c>
      <c r="G114" s="114"/>
      <c r="H114" s="114"/>
      <c r="I114" s="114"/>
      <c r="J114" s="115"/>
      <c r="K114" s="115"/>
      <c r="L114" s="115"/>
      <c r="M114" s="117"/>
      <c r="N114" s="117"/>
      <c r="O114" s="117"/>
      <c r="P114" s="124"/>
      <c r="Q114" s="124"/>
      <c r="R114" s="119"/>
      <c r="S114" s="124"/>
      <c r="T114" s="120"/>
      <c r="U114" s="121"/>
      <c r="V114" s="117"/>
      <c r="W114" s="117"/>
      <c r="X114" s="122"/>
      <c r="Y114" s="119"/>
      <c r="IP114"/>
      <c r="IQ114"/>
    </row>
    <row r="115" spans="1:251" ht="50.25" customHeight="1">
      <c r="A115" s="158"/>
      <c r="B115" s="158"/>
      <c r="C115" s="106" t="s">
        <v>158</v>
      </c>
      <c r="D115" s="156" t="s">
        <v>159</v>
      </c>
      <c r="E115" s="156"/>
      <c r="F115" s="107">
        <v>104</v>
      </c>
      <c r="G115" s="114">
        <f aca="true" t="shared" si="46" ref="G115:L115">G116+G119</f>
        <v>1409</v>
      </c>
      <c r="H115" s="114">
        <f t="shared" si="46"/>
        <v>1409</v>
      </c>
      <c r="I115" s="114">
        <f t="shared" si="46"/>
        <v>895</v>
      </c>
      <c r="J115" s="115">
        <f t="shared" si="46"/>
        <v>1357</v>
      </c>
      <c r="K115" s="115">
        <f t="shared" si="46"/>
        <v>1357</v>
      </c>
      <c r="L115" s="115">
        <f t="shared" si="46"/>
        <v>1282</v>
      </c>
      <c r="M115" s="117">
        <f aca="true" t="shared" si="47" ref="M115:M122">P115/4</f>
        <v>339.25</v>
      </c>
      <c r="N115" s="117">
        <f aca="true" t="shared" si="48" ref="N115:N122">M115+M115</f>
        <v>678.5</v>
      </c>
      <c r="O115" s="117">
        <f aca="true" t="shared" si="49" ref="O115:O122">N115+M115</f>
        <v>1017.75</v>
      </c>
      <c r="P115" s="124">
        <f>P116+P119</f>
        <v>1357</v>
      </c>
      <c r="Q115" s="124">
        <f>Q116+Q119</f>
        <v>1357</v>
      </c>
      <c r="R115" s="119">
        <f>R116+R119</f>
        <v>1118</v>
      </c>
      <c r="S115" s="124">
        <f>S116+S119</f>
        <v>1357</v>
      </c>
      <c r="T115" s="120">
        <f aca="true" t="shared" si="50" ref="T115:T120">S115/L115*100</f>
        <v>105.85023400936038</v>
      </c>
      <c r="U115" s="121">
        <f t="shared" si="30"/>
        <v>100</v>
      </c>
      <c r="V115" s="117">
        <f aca="true" t="shared" si="51" ref="V115:V122">Y115/4</f>
        <v>339.25</v>
      </c>
      <c r="W115" s="117">
        <f aca="true" t="shared" si="52" ref="W115:W122">V115+V115</f>
        <v>678.5</v>
      </c>
      <c r="X115" s="122">
        <f aca="true" t="shared" si="53" ref="X115:X122">W115+V115</f>
        <v>1017.75</v>
      </c>
      <c r="Y115" s="119">
        <f>Y116+Y119</f>
        <v>1357</v>
      </c>
      <c r="IP115"/>
      <c r="IQ115"/>
    </row>
    <row r="116" spans="1:251" ht="13.5" customHeight="1">
      <c r="A116" s="158"/>
      <c r="B116" s="158"/>
      <c r="C116" s="158"/>
      <c r="D116" s="156" t="s">
        <v>160</v>
      </c>
      <c r="E116" s="156"/>
      <c r="F116" s="107">
        <v>105</v>
      </c>
      <c r="G116" s="114">
        <f aca="true" t="shared" si="54" ref="G116:L116">G117+G118</f>
        <v>1064</v>
      </c>
      <c r="H116" s="114">
        <f t="shared" si="54"/>
        <v>1064</v>
      </c>
      <c r="I116" s="114">
        <f t="shared" si="54"/>
        <v>676</v>
      </c>
      <c r="J116" s="115">
        <f t="shared" si="54"/>
        <v>1010</v>
      </c>
      <c r="K116" s="115">
        <f t="shared" si="54"/>
        <v>1010</v>
      </c>
      <c r="L116" s="115">
        <f t="shared" si="54"/>
        <v>935</v>
      </c>
      <c r="M116" s="117">
        <f t="shared" si="47"/>
        <v>252.5</v>
      </c>
      <c r="N116" s="117">
        <f t="shared" si="48"/>
        <v>505</v>
      </c>
      <c r="O116" s="117">
        <f t="shared" si="49"/>
        <v>757.5</v>
      </c>
      <c r="P116" s="124">
        <f>P117+P118</f>
        <v>1010</v>
      </c>
      <c r="Q116" s="124">
        <f>Q117+Q118</f>
        <v>1010</v>
      </c>
      <c r="R116" s="119">
        <f>R117+R118</f>
        <v>858</v>
      </c>
      <c r="S116" s="124">
        <f>S117+S118</f>
        <v>1010</v>
      </c>
      <c r="T116" s="120">
        <f t="shared" si="50"/>
        <v>108.02139037433156</v>
      </c>
      <c r="U116" s="121">
        <f t="shared" si="30"/>
        <v>100</v>
      </c>
      <c r="V116" s="117">
        <f t="shared" si="51"/>
        <v>252.5</v>
      </c>
      <c r="W116" s="117">
        <f t="shared" si="52"/>
        <v>505</v>
      </c>
      <c r="X116" s="122">
        <f t="shared" si="53"/>
        <v>757.5</v>
      </c>
      <c r="Y116" s="119">
        <f>Y117+Y118</f>
        <v>1010</v>
      </c>
      <c r="IP116"/>
      <c r="IQ116"/>
    </row>
    <row r="117" spans="1:251" ht="13.5" customHeight="1">
      <c r="A117" s="158"/>
      <c r="B117" s="158"/>
      <c r="C117" s="158"/>
      <c r="D117" s="125"/>
      <c r="E117" s="127" t="s">
        <v>161</v>
      </c>
      <c r="F117" s="107">
        <v>106</v>
      </c>
      <c r="G117" s="114">
        <v>709</v>
      </c>
      <c r="H117" s="114">
        <v>709</v>
      </c>
      <c r="I117" s="114">
        <v>676</v>
      </c>
      <c r="J117" s="115">
        <v>673</v>
      </c>
      <c r="K117" s="115">
        <v>673</v>
      </c>
      <c r="L117" s="115">
        <v>609</v>
      </c>
      <c r="M117" s="117">
        <f t="shared" si="47"/>
        <v>168.25</v>
      </c>
      <c r="N117" s="117">
        <f t="shared" si="48"/>
        <v>336.5</v>
      </c>
      <c r="O117" s="117">
        <f t="shared" si="49"/>
        <v>504.75</v>
      </c>
      <c r="P117" s="124">
        <v>673</v>
      </c>
      <c r="Q117" s="124">
        <v>673</v>
      </c>
      <c r="R117" s="119">
        <v>523</v>
      </c>
      <c r="S117" s="124">
        <v>673</v>
      </c>
      <c r="T117" s="120">
        <f t="shared" si="50"/>
        <v>110.50903119868639</v>
      </c>
      <c r="U117" s="121">
        <f t="shared" si="30"/>
        <v>100</v>
      </c>
      <c r="V117" s="117">
        <f t="shared" si="51"/>
        <v>168.25</v>
      </c>
      <c r="W117" s="117">
        <f t="shared" si="52"/>
        <v>336.5</v>
      </c>
      <c r="X117" s="122">
        <f t="shared" si="53"/>
        <v>504.75</v>
      </c>
      <c r="Y117" s="119">
        <v>673</v>
      </c>
      <c r="IP117"/>
      <c r="IQ117"/>
    </row>
    <row r="118" spans="1:251" ht="13.5" customHeight="1">
      <c r="A118" s="158"/>
      <c r="B118" s="158"/>
      <c r="C118" s="158"/>
      <c r="D118" s="125"/>
      <c r="E118" s="127" t="s">
        <v>162</v>
      </c>
      <c r="F118" s="107">
        <v>107</v>
      </c>
      <c r="G118" s="114">
        <v>355</v>
      </c>
      <c r="H118" s="114">
        <v>355</v>
      </c>
      <c r="I118" s="114">
        <v>0</v>
      </c>
      <c r="J118" s="115">
        <v>337</v>
      </c>
      <c r="K118" s="115">
        <v>337</v>
      </c>
      <c r="L118" s="115">
        <v>326</v>
      </c>
      <c r="M118" s="117">
        <f t="shared" si="47"/>
        <v>84.25</v>
      </c>
      <c r="N118" s="117">
        <f t="shared" si="48"/>
        <v>168.5</v>
      </c>
      <c r="O118" s="117">
        <f t="shared" si="49"/>
        <v>252.75</v>
      </c>
      <c r="P118" s="124">
        <v>337</v>
      </c>
      <c r="Q118" s="124">
        <v>337</v>
      </c>
      <c r="R118" s="119">
        <v>335</v>
      </c>
      <c r="S118" s="124">
        <v>337</v>
      </c>
      <c r="T118" s="120">
        <f t="shared" si="50"/>
        <v>103.37423312883436</v>
      </c>
      <c r="U118" s="121">
        <f t="shared" si="30"/>
        <v>100</v>
      </c>
      <c r="V118" s="117">
        <f t="shared" si="51"/>
        <v>84.25</v>
      </c>
      <c r="W118" s="117">
        <f t="shared" si="52"/>
        <v>168.5</v>
      </c>
      <c r="X118" s="122">
        <f t="shared" si="53"/>
        <v>252.75</v>
      </c>
      <c r="Y118" s="119">
        <v>337</v>
      </c>
      <c r="IP118"/>
      <c r="IQ118"/>
    </row>
    <row r="119" spans="1:251" ht="27" customHeight="1">
      <c r="A119" s="158"/>
      <c r="B119" s="158"/>
      <c r="C119" s="158"/>
      <c r="D119" s="156" t="s">
        <v>163</v>
      </c>
      <c r="E119" s="156"/>
      <c r="F119" s="107">
        <v>108</v>
      </c>
      <c r="G119" s="114">
        <f aca="true" t="shared" si="55" ref="G119:L119">G120+G121</f>
        <v>345</v>
      </c>
      <c r="H119" s="114">
        <f t="shared" si="55"/>
        <v>345</v>
      </c>
      <c r="I119" s="114">
        <f t="shared" si="55"/>
        <v>219</v>
      </c>
      <c r="J119" s="115">
        <f t="shared" si="55"/>
        <v>347</v>
      </c>
      <c r="K119" s="115">
        <f t="shared" si="55"/>
        <v>347</v>
      </c>
      <c r="L119" s="115">
        <f t="shared" si="55"/>
        <v>347</v>
      </c>
      <c r="M119" s="117">
        <f t="shared" si="47"/>
        <v>86.75</v>
      </c>
      <c r="N119" s="117">
        <f t="shared" si="48"/>
        <v>173.5</v>
      </c>
      <c r="O119" s="117">
        <f t="shared" si="49"/>
        <v>260.25</v>
      </c>
      <c r="P119" s="124">
        <f>P120+P121</f>
        <v>347</v>
      </c>
      <c r="Q119" s="124">
        <f>Q120+Q121</f>
        <v>347</v>
      </c>
      <c r="R119" s="119">
        <f>R120+R121</f>
        <v>260</v>
      </c>
      <c r="S119" s="124">
        <f>S120+S121</f>
        <v>347</v>
      </c>
      <c r="T119" s="120">
        <f t="shared" si="50"/>
        <v>100</v>
      </c>
      <c r="U119" s="121">
        <f t="shared" si="30"/>
        <v>100</v>
      </c>
      <c r="V119" s="117">
        <f t="shared" si="51"/>
        <v>86.75</v>
      </c>
      <c r="W119" s="117">
        <f t="shared" si="52"/>
        <v>173.5</v>
      </c>
      <c r="X119" s="122">
        <f t="shared" si="53"/>
        <v>260.25</v>
      </c>
      <c r="Y119" s="119">
        <f>Y120+Y121</f>
        <v>347</v>
      </c>
      <c r="IP119"/>
      <c r="IQ119"/>
    </row>
    <row r="120" spans="1:251" ht="14.25" customHeight="1">
      <c r="A120" s="158"/>
      <c r="B120" s="158"/>
      <c r="C120" s="158"/>
      <c r="D120" s="125"/>
      <c r="E120" s="127" t="s">
        <v>161</v>
      </c>
      <c r="F120" s="107">
        <v>109</v>
      </c>
      <c r="G120" s="114">
        <v>230</v>
      </c>
      <c r="H120" s="114">
        <v>230</v>
      </c>
      <c r="I120" s="114">
        <v>219</v>
      </c>
      <c r="J120" s="115">
        <v>347</v>
      </c>
      <c r="K120" s="115">
        <v>347</v>
      </c>
      <c r="L120" s="115">
        <v>347</v>
      </c>
      <c r="M120" s="117">
        <f t="shared" si="47"/>
        <v>86.75</v>
      </c>
      <c r="N120" s="117">
        <f t="shared" si="48"/>
        <v>173.5</v>
      </c>
      <c r="O120" s="117">
        <f t="shared" si="49"/>
        <v>260.25</v>
      </c>
      <c r="P120" s="124">
        <v>347</v>
      </c>
      <c r="Q120" s="124">
        <v>347</v>
      </c>
      <c r="R120" s="119">
        <v>260</v>
      </c>
      <c r="S120" s="124">
        <v>347</v>
      </c>
      <c r="T120" s="120">
        <f t="shared" si="50"/>
        <v>100</v>
      </c>
      <c r="U120" s="121">
        <f t="shared" si="30"/>
        <v>100</v>
      </c>
      <c r="V120" s="117">
        <f t="shared" si="51"/>
        <v>86.75</v>
      </c>
      <c r="W120" s="117">
        <f t="shared" si="52"/>
        <v>173.5</v>
      </c>
      <c r="X120" s="122">
        <f t="shared" si="53"/>
        <v>260.25</v>
      </c>
      <c r="Y120" s="119">
        <v>347</v>
      </c>
      <c r="IP120"/>
      <c r="IQ120"/>
    </row>
    <row r="121" spans="1:251" ht="14.25" customHeight="1">
      <c r="A121" s="158"/>
      <c r="B121" s="158"/>
      <c r="C121" s="158"/>
      <c r="D121" s="125"/>
      <c r="E121" s="127" t="s">
        <v>162</v>
      </c>
      <c r="F121" s="107">
        <v>110</v>
      </c>
      <c r="G121" s="114">
        <v>115</v>
      </c>
      <c r="H121" s="114">
        <v>115</v>
      </c>
      <c r="I121" s="114">
        <v>0</v>
      </c>
      <c r="J121" s="115">
        <v>0</v>
      </c>
      <c r="K121" s="115">
        <v>0</v>
      </c>
      <c r="L121" s="115">
        <v>0</v>
      </c>
      <c r="M121" s="117">
        <f t="shared" si="47"/>
        <v>0</v>
      </c>
      <c r="N121" s="117">
        <f t="shared" si="48"/>
        <v>0</v>
      </c>
      <c r="O121" s="117">
        <f t="shared" si="49"/>
        <v>0</v>
      </c>
      <c r="P121" s="124">
        <v>0</v>
      </c>
      <c r="Q121" s="124">
        <v>0</v>
      </c>
      <c r="R121" s="119">
        <v>0</v>
      </c>
      <c r="S121" s="124">
        <v>0</v>
      </c>
      <c r="T121" s="120"/>
      <c r="U121" s="121"/>
      <c r="V121" s="117">
        <f t="shared" si="51"/>
        <v>0</v>
      </c>
      <c r="W121" s="117">
        <f t="shared" si="52"/>
        <v>0</v>
      </c>
      <c r="X121" s="122">
        <f t="shared" si="53"/>
        <v>0</v>
      </c>
      <c r="Y121" s="119">
        <v>0</v>
      </c>
      <c r="IP121"/>
      <c r="IQ121"/>
    </row>
    <row r="122" spans="1:251" ht="16.5" customHeight="1">
      <c r="A122" s="158"/>
      <c r="B122" s="158"/>
      <c r="C122" s="158"/>
      <c r="D122" s="156" t="s">
        <v>164</v>
      </c>
      <c r="E122" s="156"/>
      <c r="F122" s="107">
        <v>111</v>
      </c>
      <c r="G122" s="114">
        <v>0</v>
      </c>
      <c r="H122" s="114">
        <v>0</v>
      </c>
      <c r="I122" s="114">
        <v>0</v>
      </c>
      <c r="J122" s="115">
        <v>0</v>
      </c>
      <c r="K122" s="115">
        <v>0</v>
      </c>
      <c r="L122" s="115">
        <v>0</v>
      </c>
      <c r="M122" s="117">
        <f t="shared" si="47"/>
        <v>0</v>
      </c>
      <c r="N122" s="117">
        <f t="shared" si="48"/>
        <v>0</v>
      </c>
      <c r="O122" s="117">
        <f t="shared" si="49"/>
        <v>0</v>
      </c>
      <c r="P122" s="124">
        <v>0</v>
      </c>
      <c r="Q122" s="124">
        <v>0</v>
      </c>
      <c r="R122" s="119">
        <v>0</v>
      </c>
      <c r="S122" s="124">
        <v>0</v>
      </c>
      <c r="T122" s="120"/>
      <c r="U122" s="121"/>
      <c r="V122" s="117">
        <f t="shared" si="51"/>
        <v>0</v>
      </c>
      <c r="W122" s="117">
        <f t="shared" si="52"/>
        <v>0</v>
      </c>
      <c r="X122" s="122">
        <f t="shared" si="53"/>
        <v>0</v>
      </c>
      <c r="Y122" s="119">
        <v>0</v>
      </c>
      <c r="IP122"/>
      <c r="IQ122"/>
    </row>
    <row r="123" spans="1:251" ht="26.25" customHeight="1">
      <c r="A123" s="158"/>
      <c r="B123" s="158"/>
      <c r="C123" s="106"/>
      <c r="D123" s="156" t="s">
        <v>165</v>
      </c>
      <c r="E123" s="156"/>
      <c r="F123" s="107">
        <v>112</v>
      </c>
      <c r="G123" s="114"/>
      <c r="H123" s="114"/>
      <c r="I123" s="114"/>
      <c r="J123" s="115"/>
      <c r="K123" s="115"/>
      <c r="L123" s="115"/>
      <c r="M123" s="117"/>
      <c r="N123" s="117"/>
      <c r="O123" s="117"/>
      <c r="P123" s="124"/>
      <c r="Q123" s="124"/>
      <c r="R123" s="119"/>
      <c r="S123" s="124"/>
      <c r="T123" s="120"/>
      <c r="U123" s="121"/>
      <c r="V123" s="117"/>
      <c r="W123" s="117"/>
      <c r="X123" s="122"/>
      <c r="Y123" s="119"/>
      <c r="IP123"/>
      <c r="IQ123"/>
    </row>
    <row r="124" spans="1:251" ht="24.75" customHeight="1">
      <c r="A124" s="158"/>
      <c r="B124" s="158"/>
      <c r="C124" s="106" t="s">
        <v>166</v>
      </c>
      <c r="D124" s="156" t="s">
        <v>167</v>
      </c>
      <c r="E124" s="156"/>
      <c r="F124" s="107">
        <v>113</v>
      </c>
      <c r="G124" s="114">
        <v>638</v>
      </c>
      <c r="H124" s="114">
        <v>638</v>
      </c>
      <c r="I124" s="114">
        <v>653</v>
      </c>
      <c r="J124" s="115">
        <v>779</v>
      </c>
      <c r="K124" s="115">
        <v>779</v>
      </c>
      <c r="L124" s="115">
        <v>743</v>
      </c>
      <c r="M124" s="117">
        <f>P124/4</f>
        <v>224.25</v>
      </c>
      <c r="N124" s="117">
        <f>M124+M124</f>
        <v>448.5</v>
      </c>
      <c r="O124" s="117">
        <f>N124+M124</f>
        <v>672.75</v>
      </c>
      <c r="P124" s="124">
        <v>897</v>
      </c>
      <c r="Q124" s="124">
        <v>897</v>
      </c>
      <c r="R124" s="119">
        <v>665</v>
      </c>
      <c r="S124" s="124">
        <v>897</v>
      </c>
      <c r="T124" s="120">
        <f>S124/L124*100</f>
        <v>120.72678331090174</v>
      </c>
      <c r="U124" s="121">
        <f t="shared" si="30"/>
        <v>100</v>
      </c>
      <c r="V124" s="117">
        <f>Y124/4</f>
        <v>224.25</v>
      </c>
      <c r="W124" s="117">
        <f>V124+V124</f>
        <v>448.5</v>
      </c>
      <c r="X124" s="122">
        <f>W124+V124</f>
        <v>672.75</v>
      </c>
      <c r="Y124" s="119">
        <v>897</v>
      </c>
      <c r="IP124"/>
      <c r="IQ124"/>
    </row>
    <row r="125" spans="1:251" ht="38.25" customHeight="1">
      <c r="A125" s="158"/>
      <c r="B125" s="158"/>
      <c r="C125" s="157" t="s">
        <v>168</v>
      </c>
      <c r="D125" s="157"/>
      <c r="E125" s="157"/>
      <c r="F125" s="107">
        <v>114</v>
      </c>
      <c r="G125" s="114">
        <f aca="true" t="shared" si="56" ref="G125:L125">G126+G131+G132+G133</f>
        <v>433</v>
      </c>
      <c r="H125" s="114">
        <f t="shared" si="56"/>
        <v>433</v>
      </c>
      <c r="I125" s="114">
        <f t="shared" si="56"/>
        <v>816</v>
      </c>
      <c r="J125" s="115">
        <f t="shared" si="56"/>
        <v>816</v>
      </c>
      <c r="K125" s="115">
        <f t="shared" si="56"/>
        <v>816</v>
      </c>
      <c r="L125" s="115">
        <f t="shared" si="56"/>
        <v>1826</v>
      </c>
      <c r="M125" s="117">
        <f>P125/4</f>
        <v>145.25</v>
      </c>
      <c r="N125" s="117">
        <f>M125+M125</f>
        <v>290.5</v>
      </c>
      <c r="O125" s="117">
        <f>N125+M125</f>
        <v>435.75</v>
      </c>
      <c r="P125" s="124">
        <f>P126+P131+P132+P133</f>
        <v>581</v>
      </c>
      <c r="Q125" s="124">
        <f>Q126+Q131+Q132+Q133</f>
        <v>581</v>
      </c>
      <c r="R125" s="119">
        <f>R126+R131+R132+R133</f>
        <v>-1243</v>
      </c>
      <c r="S125" s="124">
        <f>S126+S131+S132+S133</f>
        <v>581</v>
      </c>
      <c r="T125" s="120">
        <f>S125/L125*100</f>
        <v>31.818181818181817</v>
      </c>
      <c r="U125" s="121">
        <f t="shared" si="30"/>
        <v>100</v>
      </c>
      <c r="V125" s="117">
        <f>Y125/4</f>
        <v>145.25</v>
      </c>
      <c r="W125" s="117">
        <f>V125+V125</f>
        <v>290.5</v>
      </c>
      <c r="X125" s="122">
        <f>W125+V125</f>
        <v>435.75</v>
      </c>
      <c r="Y125" s="119">
        <f>Y126+Y131+Y132+Y133</f>
        <v>581</v>
      </c>
      <c r="IP125"/>
      <c r="IQ125"/>
    </row>
    <row r="126" spans="1:251" ht="27.75" customHeight="1">
      <c r="A126" s="158"/>
      <c r="B126" s="158"/>
      <c r="C126" s="106" t="s">
        <v>14</v>
      </c>
      <c r="D126" s="156" t="s">
        <v>169</v>
      </c>
      <c r="E126" s="156"/>
      <c r="F126" s="107">
        <v>115</v>
      </c>
      <c r="G126" s="114">
        <v>131</v>
      </c>
      <c r="H126" s="114">
        <v>131</v>
      </c>
      <c r="I126" s="114">
        <v>215</v>
      </c>
      <c r="J126" s="115">
        <v>182</v>
      </c>
      <c r="K126" s="115">
        <v>182</v>
      </c>
      <c r="L126" s="115">
        <v>91</v>
      </c>
      <c r="M126" s="117">
        <f>P126/4</f>
        <v>22.75</v>
      </c>
      <c r="N126" s="117">
        <f>M126+M126</f>
        <v>45.5</v>
      </c>
      <c r="O126" s="117">
        <f>N126+M126</f>
        <v>68.25</v>
      </c>
      <c r="P126" s="124">
        <v>91</v>
      </c>
      <c r="Q126" s="124">
        <v>91</v>
      </c>
      <c r="R126" s="119">
        <v>11</v>
      </c>
      <c r="S126" s="124">
        <v>91</v>
      </c>
      <c r="T126" s="120">
        <f>S126/L126*100</f>
        <v>100</v>
      </c>
      <c r="U126" s="121">
        <f t="shared" si="30"/>
        <v>100</v>
      </c>
      <c r="V126" s="117">
        <f>Y126/4</f>
        <v>22.75</v>
      </c>
      <c r="W126" s="117">
        <f>V126+V126</f>
        <v>45.5</v>
      </c>
      <c r="X126" s="122">
        <f>W126+V126</f>
        <v>68.25</v>
      </c>
      <c r="Y126" s="119">
        <v>91</v>
      </c>
      <c r="IP126"/>
      <c r="IQ126"/>
    </row>
    <row r="127" spans="1:251" ht="15.75" customHeight="1">
      <c r="A127" s="158"/>
      <c r="B127" s="158"/>
      <c r="C127" s="106"/>
      <c r="D127" s="156" t="s">
        <v>170</v>
      </c>
      <c r="E127" s="156"/>
      <c r="F127" s="107">
        <v>116</v>
      </c>
      <c r="G127" s="114"/>
      <c r="H127" s="114"/>
      <c r="I127" s="114"/>
      <c r="J127" s="115"/>
      <c r="K127" s="115"/>
      <c r="L127" s="115"/>
      <c r="M127" s="117"/>
      <c r="N127" s="117"/>
      <c r="O127" s="117"/>
      <c r="P127" s="124"/>
      <c r="Q127" s="124"/>
      <c r="R127" s="119"/>
      <c r="S127" s="124"/>
      <c r="T127" s="120"/>
      <c r="U127" s="121"/>
      <c r="V127" s="117"/>
      <c r="W127" s="117"/>
      <c r="X127" s="122"/>
      <c r="Y127" s="119"/>
      <c r="IP127"/>
      <c r="IQ127"/>
    </row>
    <row r="128" spans="1:251" ht="15.75" customHeight="1">
      <c r="A128" s="158"/>
      <c r="B128" s="158"/>
      <c r="C128" s="106"/>
      <c r="D128" s="156" t="s">
        <v>171</v>
      </c>
      <c r="E128" s="156"/>
      <c r="F128" s="107">
        <v>117</v>
      </c>
      <c r="G128" s="114"/>
      <c r="H128" s="114"/>
      <c r="I128" s="114"/>
      <c r="J128" s="115"/>
      <c r="K128" s="115"/>
      <c r="L128" s="115"/>
      <c r="M128" s="117"/>
      <c r="N128" s="117"/>
      <c r="O128" s="117"/>
      <c r="P128" s="124"/>
      <c r="Q128" s="124"/>
      <c r="R128" s="119"/>
      <c r="S128" s="124"/>
      <c r="T128" s="120"/>
      <c r="U128" s="121"/>
      <c r="V128" s="117"/>
      <c r="W128" s="117"/>
      <c r="X128" s="122"/>
      <c r="Y128" s="119"/>
      <c r="IP128"/>
      <c r="IQ128"/>
    </row>
    <row r="129" spans="1:251" ht="15.75" customHeight="1">
      <c r="A129" s="158"/>
      <c r="B129" s="158"/>
      <c r="C129" s="106" t="s">
        <v>24</v>
      </c>
      <c r="D129" s="156" t="s">
        <v>172</v>
      </c>
      <c r="E129" s="156"/>
      <c r="F129" s="107">
        <v>118</v>
      </c>
      <c r="G129" s="114"/>
      <c r="H129" s="114"/>
      <c r="I129" s="114"/>
      <c r="J129" s="115"/>
      <c r="K129" s="115"/>
      <c r="L129" s="115"/>
      <c r="M129" s="117"/>
      <c r="N129" s="117"/>
      <c r="O129" s="117"/>
      <c r="P129" s="124"/>
      <c r="Q129" s="124"/>
      <c r="R129" s="119"/>
      <c r="S129" s="124"/>
      <c r="T129" s="120"/>
      <c r="U129" s="121"/>
      <c r="V129" s="117"/>
      <c r="W129" s="117"/>
      <c r="X129" s="122"/>
      <c r="Y129" s="119"/>
      <c r="IP129"/>
      <c r="IQ129"/>
    </row>
    <row r="130" spans="1:251" ht="27" customHeight="1">
      <c r="A130" s="158"/>
      <c r="B130" s="158"/>
      <c r="C130" s="106" t="s">
        <v>26</v>
      </c>
      <c r="D130" s="156" t="s">
        <v>173</v>
      </c>
      <c r="E130" s="156"/>
      <c r="F130" s="107">
        <v>119</v>
      </c>
      <c r="G130" s="114"/>
      <c r="H130" s="114"/>
      <c r="I130" s="114"/>
      <c r="J130" s="115"/>
      <c r="K130" s="115"/>
      <c r="L130" s="115"/>
      <c r="M130" s="117"/>
      <c r="N130" s="117"/>
      <c r="O130" s="117"/>
      <c r="P130" s="124"/>
      <c r="Q130" s="124"/>
      <c r="R130" s="119"/>
      <c r="S130" s="124"/>
      <c r="T130" s="120"/>
      <c r="U130" s="121"/>
      <c r="V130" s="117"/>
      <c r="W130" s="117"/>
      <c r="X130" s="122"/>
      <c r="Y130" s="119"/>
      <c r="IP130"/>
      <c r="IQ130"/>
    </row>
    <row r="131" spans="1:251" ht="16.5" customHeight="1">
      <c r="A131" s="158"/>
      <c r="B131" s="158"/>
      <c r="C131" s="106" t="s">
        <v>32</v>
      </c>
      <c r="D131" s="156" t="s">
        <v>128</v>
      </c>
      <c r="E131" s="156"/>
      <c r="F131" s="107">
        <v>120</v>
      </c>
      <c r="G131" s="114">
        <v>69</v>
      </c>
      <c r="H131" s="114">
        <v>69</v>
      </c>
      <c r="I131" s="114">
        <v>41</v>
      </c>
      <c r="J131" s="115">
        <v>41</v>
      </c>
      <c r="K131" s="115">
        <v>41</v>
      </c>
      <c r="L131" s="115">
        <v>69</v>
      </c>
      <c r="M131" s="117">
        <f>P131/4</f>
        <v>17.25</v>
      </c>
      <c r="N131" s="117">
        <f>M131+M131</f>
        <v>34.5</v>
      </c>
      <c r="O131" s="117">
        <f>N131+M131</f>
        <v>51.75</v>
      </c>
      <c r="P131" s="124">
        <v>69</v>
      </c>
      <c r="Q131" s="124">
        <v>69</v>
      </c>
      <c r="R131" s="119">
        <v>0</v>
      </c>
      <c r="S131" s="124">
        <v>69</v>
      </c>
      <c r="T131" s="120">
        <f>S131/L131*100</f>
        <v>100</v>
      </c>
      <c r="U131" s="121">
        <f t="shared" si="30"/>
        <v>100</v>
      </c>
      <c r="V131" s="117">
        <f>Y131/4</f>
        <v>17.25</v>
      </c>
      <c r="W131" s="117">
        <f>V131+V131</f>
        <v>34.5</v>
      </c>
      <c r="X131" s="122">
        <f>W131+V131</f>
        <v>51.75</v>
      </c>
      <c r="Y131" s="119">
        <v>69</v>
      </c>
      <c r="IP131"/>
      <c r="IQ131"/>
    </row>
    <row r="132" spans="1:251" ht="26.25" customHeight="1">
      <c r="A132" s="158"/>
      <c r="B132" s="158"/>
      <c r="C132" s="106" t="s">
        <v>34</v>
      </c>
      <c r="D132" s="156" t="s">
        <v>174</v>
      </c>
      <c r="E132" s="156"/>
      <c r="F132" s="107">
        <v>121</v>
      </c>
      <c r="G132" s="114">
        <v>228</v>
      </c>
      <c r="H132" s="114">
        <v>228</v>
      </c>
      <c r="I132" s="114">
        <v>218</v>
      </c>
      <c r="J132" s="115">
        <v>218</v>
      </c>
      <c r="K132" s="115">
        <v>218</v>
      </c>
      <c r="L132" s="115">
        <v>221</v>
      </c>
      <c r="M132" s="117">
        <f>P132/4</f>
        <v>55.25</v>
      </c>
      <c r="N132" s="117">
        <f>M132+M132</f>
        <v>110.5</v>
      </c>
      <c r="O132" s="117">
        <f>N132+M132</f>
        <v>165.75</v>
      </c>
      <c r="P132" s="124">
        <v>221</v>
      </c>
      <c r="Q132" s="124">
        <v>221</v>
      </c>
      <c r="R132" s="119">
        <v>168</v>
      </c>
      <c r="S132" s="124">
        <v>221</v>
      </c>
      <c r="T132" s="120">
        <f>S132/L132*100</f>
        <v>100</v>
      </c>
      <c r="U132" s="121">
        <f t="shared" si="30"/>
        <v>100</v>
      </c>
      <c r="V132" s="117">
        <f>Y132/4</f>
        <v>55.25</v>
      </c>
      <c r="W132" s="117">
        <f>V132+V132</f>
        <v>110.5</v>
      </c>
      <c r="X132" s="122">
        <f>W132+V132</f>
        <v>165.75</v>
      </c>
      <c r="Y132" s="119">
        <v>221</v>
      </c>
      <c r="IP132"/>
      <c r="IQ132"/>
    </row>
    <row r="133" spans="1:251" ht="26.25" customHeight="1">
      <c r="A133" s="158"/>
      <c r="B133" s="158"/>
      <c r="C133" s="123" t="s">
        <v>36</v>
      </c>
      <c r="D133" s="174" t="s">
        <v>175</v>
      </c>
      <c r="E133" s="174"/>
      <c r="F133" s="107">
        <v>122</v>
      </c>
      <c r="G133" s="114">
        <v>5</v>
      </c>
      <c r="H133" s="114">
        <v>5</v>
      </c>
      <c r="I133" s="114">
        <f>I134-I137</f>
        <v>342</v>
      </c>
      <c r="J133" s="115">
        <v>375</v>
      </c>
      <c r="K133" s="115">
        <v>375</v>
      </c>
      <c r="L133" s="115">
        <f>L134-L137</f>
        <v>1445</v>
      </c>
      <c r="M133" s="117">
        <f>P133/4</f>
        <v>50</v>
      </c>
      <c r="N133" s="117">
        <f>M133+M133</f>
        <v>100</v>
      </c>
      <c r="O133" s="117">
        <f>N133+M133</f>
        <v>150</v>
      </c>
      <c r="P133" s="124">
        <v>200</v>
      </c>
      <c r="Q133" s="124">
        <v>200</v>
      </c>
      <c r="R133" s="119">
        <v>-1422</v>
      </c>
      <c r="S133" s="124">
        <v>200</v>
      </c>
      <c r="T133" s="120">
        <f>S133/L133*100</f>
        <v>13.84083044982699</v>
      </c>
      <c r="U133" s="121">
        <f t="shared" si="30"/>
        <v>100</v>
      </c>
      <c r="V133" s="117">
        <f>Y133/4</f>
        <v>50</v>
      </c>
      <c r="W133" s="117">
        <f>V133+V133</f>
        <v>100</v>
      </c>
      <c r="X133" s="122">
        <f>W133+V133</f>
        <v>150</v>
      </c>
      <c r="Y133" s="119">
        <v>200</v>
      </c>
      <c r="IP133"/>
      <c r="IQ133"/>
    </row>
    <row r="134" spans="1:251" ht="25.5" customHeight="1">
      <c r="A134" s="158"/>
      <c r="B134" s="106"/>
      <c r="C134" s="106"/>
      <c r="D134" s="106" t="s">
        <v>38</v>
      </c>
      <c r="E134" s="125" t="s">
        <v>176</v>
      </c>
      <c r="F134" s="107">
        <v>123</v>
      </c>
      <c r="G134" s="114"/>
      <c r="H134" s="114"/>
      <c r="I134" s="114">
        <v>566</v>
      </c>
      <c r="J134" s="115">
        <v>566</v>
      </c>
      <c r="K134" s="115">
        <v>566</v>
      </c>
      <c r="L134" s="115">
        <v>1600</v>
      </c>
      <c r="M134" s="117">
        <f>P134/4</f>
        <v>400</v>
      </c>
      <c r="N134" s="117">
        <f>M134+M134</f>
        <v>800</v>
      </c>
      <c r="O134" s="117">
        <f>N134+M134</f>
        <v>1200</v>
      </c>
      <c r="P134" s="124">
        <v>1600</v>
      </c>
      <c r="Q134" s="124">
        <v>1600</v>
      </c>
      <c r="R134" s="119">
        <v>0</v>
      </c>
      <c r="S134" s="124">
        <v>1600</v>
      </c>
      <c r="T134" s="120">
        <f>S134/L134*100</f>
        <v>100</v>
      </c>
      <c r="U134" s="121">
        <f t="shared" si="30"/>
        <v>100</v>
      </c>
      <c r="V134" s="117">
        <f>Y134/4</f>
        <v>400</v>
      </c>
      <c r="W134" s="117">
        <f>V134+V134</f>
        <v>800</v>
      </c>
      <c r="X134" s="122">
        <f>W134+V134</f>
        <v>1200</v>
      </c>
      <c r="Y134" s="119">
        <v>1600</v>
      </c>
      <c r="IP134"/>
      <c r="IQ134"/>
    </row>
    <row r="135" spans="1:251" ht="25.5" customHeight="1">
      <c r="A135" s="158"/>
      <c r="B135" s="106"/>
      <c r="C135" s="106"/>
      <c r="D135" s="106" t="s">
        <v>177</v>
      </c>
      <c r="E135" s="127" t="s">
        <v>178</v>
      </c>
      <c r="F135" s="107">
        <v>124</v>
      </c>
      <c r="G135" s="114"/>
      <c r="H135" s="114"/>
      <c r="I135" s="114"/>
      <c r="J135" s="115"/>
      <c r="K135" s="115"/>
      <c r="L135" s="115"/>
      <c r="M135" s="117"/>
      <c r="N135" s="117"/>
      <c r="O135" s="117"/>
      <c r="P135" s="124"/>
      <c r="Q135" s="124"/>
      <c r="R135" s="119"/>
      <c r="S135" s="124"/>
      <c r="T135" s="120"/>
      <c r="U135" s="121"/>
      <c r="V135" s="117"/>
      <c r="W135" s="117"/>
      <c r="X135" s="122"/>
      <c r="Y135" s="119"/>
      <c r="IP135"/>
      <c r="IQ135"/>
    </row>
    <row r="136" spans="1:251" ht="25.5" customHeight="1">
      <c r="A136" s="158"/>
      <c r="B136" s="106"/>
      <c r="C136" s="106"/>
      <c r="D136" s="106" t="s">
        <v>179</v>
      </c>
      <c r="E136" s="127" t="s">
        <v>180</v>
      </c>
      <c r="F136" s="107">
        <v>125</v>
      </c>
      <c r="G136" s="114"/>
      <c r="H136" s="114"/>
      <c r="I136" s="114"/>
      <c r="J136" s="115"/>
      <c r="K136" s="115"/>
      <c r="L136" s="115"/>
      <c r="M136" s="117"/>
      <c r="N136" s="117"/>
      <c r="O136" s="117"/>
      <c r="P136" s="124"/>
      <c r="Q136" s="124"/>
      <c r="R136" s="119"/>
      <c r="S136" s="124"/>
      <c r="T136" s="120"/>
      <c r="U136" s="121"/>
      <c r="V136" s="117"/>
      <c r="W136" s="117"/>
      <c r="X136" s="122"/>
      <c r="Y136" s="119"/>
      <c r="IP136"/>
      <c r="IQ136"/>
    </row>
    <row r="137" spans="1:251" ht="29.25" customHeight="1">
      <c r="A137" s="158"/>
      <c r="B137" s="106"/>
      <c r="C137" s="106"/>
      <c r="D137" s="106" t="s">
        <v>40</v>
      </c>
      <c r="E137" s="125" t="s">
        <v>181</v>
      </c>
      <c r="F137" s="107">
        <v>126</v>
      </c>
      <c r="G137" s="114"/>
      <c r="H137" s="114"/>
      <c r="I137" s="114">
        <v>224</v>
      </c>
      <c r="J137" s="115">
        <v>191</v>
      </c>
      <c r="K137" s="115">
        <v>191</v>
      </c>
      <c r="L137" s="115">
        <v>155</v>
      </c>
      <c r="M137" s="117">
        <f>P137/4</f>
        <v>350</v>
      </c>
      <c r="N137" s="117">
        <f>M137+M137</f>
        <v>700</v>
      </c>
      <c r="O137" s="117">
        <f>N137+M137</f>
        <v>1050</v>
      </c>
      <c r="P137" s="124">
        <v>1400</v>
      </c>
      <c r="Q137" s="124">
        <v>1400</v>
      </c>
      <c r="R137" s="119">
        <v>0</v>
      </c>
      <c r="S137" s="124">
        <v>1400</v>
      </c>
      <c r="T137" s="120">
        <f>S137/L137*100</f>
        <v>903.225806451613</v>
      </c>
      <c r="U137" s="121">
        <f t="shared" si="30"/>
        <v>100</v>
      </c>
      <c r="V137" s="117">
        <f>Y137/4</f>
        <v>350</v>
      </c>
      <c r="W137" s="117">
        <f>V137+V137</f>
        <v>700</v>
      </c>
      <c r="X137" s="122">
        <f>W137+V137</f>
        <v>1050</v>
      </c>
      <c r="Y137" s="119">
        <v>1400</v>
      </c>
      <c r="IP137"/>
      <c r="IQ137"/>
    </row>
    <row r="138" spans="1:251" ht="25.5" customHeight="1">
      <c r="A138" s="158"/>
      <c r="B138" s="106"/>
      <c r="C138" s="106"/>
      <c r="D138" s="125" t="s">
        <v>182</v>
      </c>
      <c r="E138" s="125" t="s">
        <v>183</v>
      </c>
      <c r="F138" s="107">
        <v>127</v>
      </c>
      <c r="G138" s="114"/>
      <c r="H138" s="114"/>
      <c r="I138" s="114"/>
      <c r="J138" s="115"/>
      <c r="K138" s="115"/>
      <c r="L138" s="115">
        <v>155</v>
      </c>
      <c r="M138" s="117"/>
      <c r="N138" s="117"/>
      <c r="O138" s="117"/>
      <c r="P138" s="124"/>
      <c r="Q138" s="124"/>
      <c r="R138" s="119"/>
      <c r="S138" s="124"/>
      <c r="T138" s="120"/>
      <c r="U138" s="121"/>
      <c r="V138" s="117"/>
      <c r="W138" s="117"/>
      <c r="X138" s="122"/>
      <c r="Y138" s="119"/>
      <c r="IP138"/>
      <c r="IQ138"/>
    </row>
    <row r="139" spans="1:251" ht="13.5" customHeight="1">
      <c r="A139" s="158"/>
      <c r="B139" s="106"/>
      <c r="C139" s="106"/>
      <c r="D139" s="125"/>
      <c r="E139" s="125" t="s">
        <v>184</v>
      </c>
      <c r="F139" s="107">
        <v>128</v>
      </c>
      <c r="G139" s="114"/>
      <c r="H139" s="114"/>
      <c r="I139" s="114"/>
      <c r="J139" s="115"/>
      <c r="K139" s="115"/>
      <c r="L139" s="115"/>
      <c r="M139" s="117"/>
      <c r="N139" s="117"/>
      <c r="O139" s="117"/>
      <c r="P139" s="124"/>
      <c r="Q139" s="124"/>
      <c r="R139" s="119"/>
      <c r="S139" s="124"/>
      <c r="T139" s="120"/>
      <c r="U139" s="121"/>
      <c r="V139" s="117"/>
      <c r="W139" s="117"/>
      <c r="X139" s="122"/>
      <c r="Y139" s="119"/>
      <c r="IP139"/>
      <c r="IQ139"/>
    </row>
    <row r="140" spans="1:251" ht="24" customHeight="1">
      <c r="A140" s="158"/>
      <c r="B140" s="106"/>
      <c r="C140" s="106"/>
      <c r="D140" s="125"/>
      <c r="E140" s="125" t="s">
        <v>185</v>
      </c>
      <c r="F140" s="107">
        <v>129</v>
      </c>
      <c r="G140" s="114"/>
      <c r="H140" s="114"/>
      <c r="I140" s="114"/>
      <c r="J140" s="115"/>
      <c r="K140" s="115"/>
      <c r="L140" s="115"/>
      <c r="M140" s="117"/>
      <c r="N140" s="117"/>
      <c r="O140" s="117"/>
      <c r="P140" s="124"/>
      <c r="Q140" s="124"/>
      <c r="R140" s="119"/>
      <c r="S140" s="124"/>
      <c r="T140" s="120"/>
      <c r="U140" s="121"/>
      <c r="V140" s="117"/>
      <c r="W140" s="117"/>
      <c r="X140" s="122"/>
      <c r="Y140" s="119"/>
      <c r="IP140"/>
      <c r="IQ140"/>
    </row>
    <row r="141" spans="1:251" ht="13.5" customHeight="1">
      <c r="A141" s="158"/>
      <c r="B141" s="106"/>
      <c r="C141" s="106"/>
      <c r="D141" s="125"/>
      <c r="E141" s="125" t="s">
        <v>186</v>
      </c>
      <c r="F141" s="107">
        <v>130</v>
      </c>
      <c r="G141" s="114"/>
      <c r="H141" s="114"/>
      <c r="I141" s="114"/>
      <c r="J141" s="115"/>
      <c r="K141" s="115"/>
      <c r="L141" s="115"/>
      <c r="M141" s="117"/>
      <c r="N141" s="117"/>
      <c r="O141" s="117"/>
      <c r="P141" s="124"/>
      <c r="Q141" s="124"/>
      <c r="R141" s="119"/>
      <c r="S141" s="124"/>
      <c r="T141" s="120"/>
      <c r="U141" s="121"/>
      <c r="V141" s="117"/>
      <c r="W141" s="117"/>
      <c r="X141" s="122"/>
      <c r="Y141" s="119"/>
      <c r="IP141"/>
      <c r="IQ141"/>
    </row>
    <row r="142" spans="1:251" ht="25.5" customHeight="1">
      <c r="A142" s="158"/>
      <c r="B142" s="106">
        <v>2</v>
      </c>
      <c r="C142" s="106"/>
      <c r="D142" s="156" t="s">
        <v>187</v>
      </c>
      <c r="E142" s="156"/>
      <c r="F142" s="107">
        <v>131</v>
      </c>
      <c r="G142" s="114"/>
      <c r="H142" s="114"/>
      <c r="I142" s="114"/>
      <c r="J142" s="115"/>
      <c r="K142" s="115"/>
      <c r="L142" s="115"/>
      <c r="M142" s="117"/>
      <c r="N142" s="117"/>
      <c r="O142" s="117"/>
      <c r="P142" s="124"/>
      <c r="Q142" s="124"/>
      <c r="R142" s="119"/>
      <c r="S142" s="124"/>
      <c r="T142" s="120"/>
      <c r="U142" s="121"/>
      <c r="V142" s="117"/>
      <c r="W142" s="117"/>
      <c r="X142" s="122"/>
      <c r="Y142" s="119"/>
      <c r="IP142"/>
      <c r="IQ142"/>
    </row>
    <row r="143" spans="1:251" ht="25.5" customHeight="1">
      <c r="A143" s="158"/>
      <c r="B143" s="158"/>
      <c r="C143" s="106" t="s">
        <v>14</v>
      </c>
      <c r="D143" s="156" t="s">
        <v>188</v>
      </c>
      <c r="E143" s="156"/>
      <c r="F143" s="107">
        <v>132</v>
      </c>
      <c r="G143" s="114"/>
      <c r="H143" s="114"/>
      <c r="I143" s="114"/>
      <c r="J143" s="115"/>
      <c r="K143" s="115"/>
      <c r="L143" s="115"/>
      <c r="M143" s="117"/>
      <c r="N143" s="117"/>
      <c r="O143" s="117"/>
      <c r="P143" s="124"/>
      <c r="Q143" s="124"/>
      <c r="R143" s="119"/>
      <c r="S143" s="124"/>
      <c r="T143" s="120"/>
      <c r="U143" s="121"/>
      <c r="V143" s="117"/>
      <c r="W143" s="117"/>
      <c r="X143" s="122"/>
      <c r="Y143" s="119"/>
      <c r="IP143"/>
      <c r="IQ143"/>
    </row>
    <row r="144" spans="1:251" ht="15.75" customHeight="1">
      <c r="A144" s="158"/>
      <c r="B144" s="158"/>
      <c r="C144" s="106"/>
      <c r="D144" s="125" t="s">
        <v>16</v>
      </c>
      <c r="E144" s="125" t="s">
        <v>189</v>
      </c>
      <c r="F144" s="107">
        <v>133</v>
      </c>
      <c r="G144" s="114"/>
      <c r="H144" s="114"/>
      <c r="I144" s="114"/>
      <c r="J144" s="115"/>
      <c r="K144" s="115"/>
      <c r="L144" s="115"/>
      <c r="M144" s="117"/>
      <c r="N144" s="117"/>
      <c r="O144" s="117"/>
      <c r="P144" s="124"/>
      <c r="Q144" s="124"/>
      <c r="R144" s="119"/>
      <c r="S144" s="124"/>
      <c r="T144" s="120"/>
      <c r="U144" s="121"/>
      <c r="V144" s="117"/>
      <c r="W144" s="117"/>
      <c r="X144" s="122"/>
      <c r="Y144" s="119"/>
      <c r="IP144"/>
      <c r="IQ144"/>
    </row>
    <row r="145" spans="1:251" ht="16.5" customHeight="1">
      <c r="A145" s="158"/>
      <c r="B145" s="158"/>
      <c r="C145" s="106"/>
      <c r="D145" s="125" t="s">
        <v>18</v>
      </c>
      <c r="E145" s="125" t="s">
        <v>190</v>
      </c>
      <c r="F145" s="107">
        <v>134</v>
      </c>
      <c r="G145" s="114"/>
      <c r="H145" s="114"/>
      <c r="I145" s="114"/>
      <c r="J145" s="115"/>
      <c r="K145" s="115"/>
      <c r="L145" s="115"/>
      <c r="M145" s="117"/>
      <c r="N145" s="117"/>
      <c r="O145" s="117"/>
      <c r="P145" s="124"/>
      <c r="Q145" s="124"/>
      <c r="R145" s="119"/>
      <c r="S145" s="124"/>
      <c r="T145" s="120"/>
      <c r="U145" s="121"/>
      <c r="V145" s="117"/>
      <c r="W145" s="117"/>
      <c r="X145" s="122"/>
      <c r="Y145" s="119"/>
      <c r="IP145"/>
      <c r="IQ145"/>
    </row>
    <row r="146" spans="1:251" ht="25.5" customHeight="1">
      <c r="A146" s="158"/>
      <c r="B146" s="158"/>
      <c r="C146" s="106" t="s">
        <v>24</v>
      </c>
      <c r="D146" s="156" t="s">
        <v>191</v>
      </c>
      <c r="E146" s="156"/>
      <c r="F146" s="107">
        <v>135</v>
      </c>
      <c r="G146" s="114"/>
      <c r="H146" s="114"/>
      <c r="I146" s="114"/>
      <c r="J146" s="115"/>
      <c r="K146" s="115"/>
      <c r="L146" s="115"/>
      <c r="M146" s="117"/>
      <c r="N146" s="117"/>
      <c r="O146" s="117"/>
      <c r="P146" s="124"/>
      <c r="Q146" s="124"/>
      <c r="R146" s="119"/>
      <c r="S146" s="124"/>
      <c r="T146" s="120"/>
      <c r="U146" s="121"/>
      <c r="V146" s="117"/>
      <c r="W146" s="117"/>
      <c r="X146" s="122"/>
      <c r="Y146" s="119"/>
      <c r="IP146"/>
      <c r="IQ146"/>
    </row>
    <row r="147" spans="1:251" ht="15.75" customHeight="1">
      <c r="A147" s="158"/>
      <c r="B147" s="158"/>
      <c r="C147" s="106"/>
      <c r="D147" s="125" t="s">
        <v>64</v>
      </c>
      <c r="E147" s="125" t="s">
        <v>189</v>
      </c>
      <c r="F147" s="107">
        <v>136</v>
      </c>
      <c r="G147" s="128"/>
      <c r="H147" s="128"/>
      <c r="I147" s="128"/>
      <c r="J147" s="129"/>
      <c r="K147" s="129"/>
      <c r="L147" s="129"/>
      <c r="M147" s="117"/>
      <c r="N147" s="117"/>
      <c r="O147" s="117"/>
      <c r="P147" s="130"/>
      <c r="Q147" s="130"/>
      <c r="R147" s="131"/>
      <c r="S147" s="130"/>
      <c r="T147" s="120"/>
      <c r="U147" s="121"/>
      <c r="V147" s="117"/>
      <c r="W147" s="117"/>
      <c r="X147" s="122"/>
      <c r="Y147" s="131"/>
      <c r="IP147"/>
      <c r="IQ147"/>
    </row>
    <row r="148" spans="1:251" ht="15.75" customHeight="1">
      <c r="A148" s="158"/>
      <c r="B148" s="158"/>
      <c r="C148" s="106"/>
      <c r="D148" s="125" t="s">
        <v>66</v>
      </c>
      <c r="E148" s="125" t="s">
        <v>190</v>
      </c>
      <c r="F148" s="107">
        <v>137</v>
      </c>
      <c r="G148" s="128"/>
      <c r="H148" s="128"/>
      <c r="I148" s="128"/>
      <c r="J148" s="129"/>
      <c r="K148" s="129"/>
      <c r="L148" s="129"/>
      <c r="M148" s="117"/>
      <c r="N148" s="117"/>
      <c r="O148" s="117"/>
      <c r="P148" s="130"/>
      <c r="Q148" s="130"/>
      <c r="R148" s="131"/>
      <c r="S148" s="130"/>
      <c r="T148" s="120"/>
      <c r="U148" s="121"/>
      <c r="V148" s="117"/>
      <c r="W148" s="117"/>
      <c r="X148" s="122"/>
      <c r="Y148" s="131"/>
      <c r="IP148"/>
      <c r="IQ148"/>
    </row>
    <row r="149" spans="1:251" ht="13.5" customHeight="1">
      <c r="A149" s="158"/>
      <c r="B149" s="158"/>
      <c r="C149" s="106" t="s">
        <v>26</v>
      </c>
      <c r="D149" s="156" t="s">
        <v>192</v>
      </c>
      <c r="E149" s="156"/>
      <c r="F149" s="107">
        <v>138</v>
      </c>
      <c r="G149" s="132"/>
      <c r="H149" s="132"/>
      <c r="I149" s="132"/>
      <c r="J149" s="132"/>
      <c r="K149" s="132"/>
      <c r="L149" s="132"/>
      <c r="M149" s="117"/>
      <c r="N149" s="117"/>
      <c r="O149" s="117"/>
      <c r="P149" s="133"/>
      <c r="Q149" s="133"/>
      <c r="R149" s="134"/>
      <c r="S149" s="133"/>
      <c r="T149" s="120"/>
      <c r="U149" s="121"/>
      <c r="V149" s="117"/>
      <c r="W149" s="117"/>
      <c r="X149" s="122"/>
      <c r="Y149" s="134"/>
      <c r="IP149"/>
      <c r="IQ149"/>
    </row>
    <row r="150" spans="1:251" ht="15.75" customHeight="1">
      <c r="A150" s="158"/>
      <c r="B150" s="106">
        <v>3</v>
      </c>
      <c r="C150" s="106"/>
      <c r="D150" s="156" t="s">
        <v>193</v>
      </c>
      <c r="E150" s="156"/>
      <c r="F150" s="107">
        <v>139</v>
      </c>
      <c r="G150" s="132"/>
      <c r="H150" s="132"/>
      <c r="I150" s="132"/>
      <c r="J150" s="132"/>
      <c r="K150" s="132"/>
      <c r="L150" s="132"/>
      <c r="M150" s="117"/>
      <c r="N150" s="117"/>
      <c r="O150" s="117"/>
      <c r="P150" s="133"/>
      <c r="Q150" s="133"/>
      <c r="R150" s="134"/>
      <c r="S150" s="133"/>
      <c r="T150" s="120"/>
      <c r="U150" s="121"/>
      <c r="V150" s="117"/>
      <c r="W150" s="117"/>
      <c r="X150" s="122"/>
      <c r="Y150" s="134"/>
      <c r="IP150"/>
      <c r="IQ150"/>
    </row>
    <row r="151" spans="1:251" ht="15.75" customHeight="1">
      <c r="A151" s="106"/>
      <c r="B151" s="106"/>
      <c r="C151" s="106"/>
      <c r="D151" s="125"/>
      <c r="E151" s="125"/>
      <c r="F151" s="107"/>
      <c r="G151" s="132"/>
      <c r="H151" s="132"/>
      <c r="I151" s="132"/>
      <c r="J151" s="132"/>
      <c r="K151" s="132"/>
      <c r="L151" s="132"/>
      <c r="M151" s="117"/>
      <c r="N151" s="117"/>
      <c r="O151" s="117"/>
      <c r="P151" s="133"/>
      <c r="Q151" s="133"/>
      <c r="R151" s="134"/>
      <c r="S151" s="133"/>
      <c r="T151" s="120"/>
      <c r="U151" s="121"/>
      <c r="V151" s="117"/>
      <c r="W151" s="117"/>
      <c r="X151" s="122"/>
      <c r="Y151" s="134"/>
      <c r="IP151"/>
      <c r="IQ151"/>
    </row>
    <row r="152" spans="1:251" ht="30" customHeight="1">
      <c r="A152" s="106" t="s">
        <v>194</v>
      </c>
      <c r="B152" s="106"/>
      <c r="C152" s="106"/>
      <c r="D152" s="156" t="s">
        <v>195</v>
      </c>
      <c r="E152" s="156"/>
      <c r="F152" s="107">
        <v>140</v>
      </c>
      <c r="G152" s="114">
        <f aca="true" t="shared" si="57" ref="G152:L152">G12-G40</f>
        <v>275</v>
      </c>
      <c r="H152" s="114">
        <f t="shared" si="57"/>
        <v>275</v>
      </c>
      <c r="I152" s="114">
        <f t="shared" si="57"/>
        <v>150</v>
      </c>
      <c r="J152" s="115">
        <f t="shared" si="57"/>
        <v>230</v>
      </c>
      <c r="K152" s="115">
        <f t="shared" si="57"/>
        <v>230</v>
      </c>
      <c r="L152" s="115">
        <f t="shared" si="57"/>
        <v>505</v>
      </c>
      <c r="M152" s="117">
        <f>P152/4</f>
        <v>150</v>
      </c>
      <c r="N152" s="117">
        <f>M152+M152</f>
        <v>300</v>
      </c>
      <c r="O152" s="117">
        <f>N152+M152</f>
        <v>450</v>
      </c>
      <c r="P152" s="124">
        <f>P12-P40</f>
        <v>600</v>
      </c>
      <c r="Q152" s="124">
        <f>Q12-Q40</f>
        <v>600</v>
      </c>
      <c r="R152" s="119">
        <f>R12-R40</f>
        <v>-13</v>
      </c>
      <c r="S152" s="124">
        <f>S12-S40</f>
        <v>600</v>
      </c>
      <c r="T152" s="120">
        <f>S152/L152*100</f>
        <v>118.8118811881188</v>
      </c>
      <c r="U152" s="121">
        <f>S152/P152*100</f>
        <v>100</v>
      </c>
      <c r="V152" s="117">
        <f>Y152/4</f>
        <v>150</v>
      </c>
      <c r="W152" s="117">
        <f>V152+V152</f>
        <v>300</v>
      </c>
      <c r="X152" s="122">
        <f>W152+V152</f>
        <v>450</v>
      </c>
      <c r="Y152" s="119">
        <f>Y12-Y40</f>
        <v>600</v>
      </c>
      <c r="IP152"/>
      <c r="IQ152"/>
    </row>
    <row r="153" spans="1:251" ht="14.25" customHeight="1">
      <c r="A153" s="106"/>
      <c r="B153" s="106"/>
      <c r="C153" s="106"/>
      <c r="D153" s="125"/>
      <c r="E153" s="125" t="s">
        <v>196</v>
      </c>
      <c r="F153" s="107">
        <v>141</v>
      </c>
      <c r="G153" s="132"/>
      <c r="H153" s="132"/>
      <c r="I153" s="132"/>
      <c r="J153" s="132"/>
      <c r="K153" s="132"/>
      <c r="L153" s="132"/>
      <c r="M153" s="108"/>
      <c r="N153" s="117"/>
      <c r="O153" s="110"/>
      <c r="P153" s="133"/>
      <c r="Q153" s="133"/>
      <c r="R153" s="134"/>
      <c r="S153" s="133"/>
      <c r="T153" s="120"/>
      <c r="U153" s="121"/>
      <c r="V153" s="108"/>
      <c r="W153" s="117"/>
      <c r="X153" s="113"/>
      <c r="Y153" s="134"/>
      <c r="IP153"/>
      <c r="IQ153"/>
    </row>
    <row r="154" spans="1:251" ht="15.75" customHeight="1">
      <c r="A154" s="106"/>
      <c r="B154" s="106"/>
      <c r="C154" s="106"/>
      <c r="D154" s="125"/>
      <c r="E154" s="125" t="s">
        <v>197</v>
      </c>
      <c r="F154" s="107">
        <v>142</v>
      </c>
      <c r="G154" s="132"/>
      <c r="H154" s="132"/>
      <c r="I154" s="132"/>
      <c r="J154" s="132"/>
      <c r="K154" s="132"/>
      <c r="L154" s="132"/>
      <c r="M154" s="108"/>
      <c r="N154" s="117"/>
      <c r="O154" s="110"/>
      <c r="P154" s="133"/>
      <c r="Q154" s="133"/>
      <c r="R154" s="134"/>
      <c r="S154" s="133"/>
      <c r="T154" s="120"/>
      <c r="U154" s="121"/>
      <c r="V154" s="108"/>
      <c r="W154" s="117"/>
      <c r="X154" s="113"/>
      <c r="Y154" s="134"/>
      <c r="IP154"/>
      <c r="IQ154"/>
    </row>
    <row r="155" spans="1:25" s="9" customFormat="1" ht="25.5" customHeight="1">
      <c r="A155" s="135" t="s">
        <v>198</v>
      </c>
      <c r="B155" s="135"/>
      <c r="C155" s="135"/>
      <c r="D155" s="175" t="s">
        <v>199</v>
      </c>
      <c r="E155" s="175"/>
      <c r="F155" s="107">
        <v>143</v>
      </c>
      <c r="G155" s="132">
        <v>0</v>
      </c>
      <c r="H155" s="132">
        <v>0</v>
      </c>
      <c r="I155" s="132">
        <v>0</v>
      </c>
      <c r="J155" s="132">
        <v>0</v>
      </c>
      <c r="K155" s="132">
        <v>0</v>
      </c>
      <c r="L155" s="132">
        <v>0</v>
      </c>
      <c r="M155" s="108">
        <v>0</v>
      </c>
      <c r="N155" s="117">
        <v>0</v>
      </c>
      <c r="O155" s="136">
        <v>0</v>
      </c>
      <c r="P155" s="133">
        <v>0</v>
      </c>
      <c r="Q155" s="133">
        <v>0</v>
      </c>
      <c r="R155" s="134">
        <v>0</v>
      </c>
      <c r="S155" s="133">
        <v>0</v>
      </c>
      <c r="T155" s="120"/>
      <c r="U155" s="121"/>
      <c r="V155" s="108">
        <v>0</v>
      </c>
      <c r="W155" s="117">
        <v>0</v>
      </c>
      <c r="X155" s="137">
        <v>0</v>
      </c>
      <c r="Y155" s="134">
        <v>0</v>
      </c>
    </row>
    <row r="156" spans="1:251" ht="13.5" customHeight="1">
      <c r="A156" s="123" t="s">
        <v>200</v>
      </c>
      <c r="B156" s="123"/>
      <c r="C156" s="106"/>
      <c r="D156" s="156" t="s">
        <v>201</v>
      </c>
      <c r="E156" s="156"/>
      <c r="F156" s="107"/>
      <c r="G156" s="132"/>
      <c r="H156" s="132"/>
      <c r="I156" s="132"/>
      <c r="J156" s="132"/>
      <c r="K156" s="132"/>
      <c r="L156" s="132"/>
      <c r="M156" s="108"/>
      <c r="N156" s="117"/>
      <c r="O156" s="110"/>
      <c r="P156" s="133"/>
      <c r="Q156" s="133"/>
      <c r="R156" s="134"/>
      <c r="S156" s="133"/>
      <c r="T156" s="120"/>
      <c r="U156" s="121"/>
      <c r="V156" s="108"/>
      <c r="W156" s="117"/>
      <c r="X156" s="113"/>
      <c r="Y156" s="134"/>
      <c r="IP156"/>
      <c r="IQ156"/>
    </row>
    <row r="157" spans="1:251" ht="13.5" customHeight="1">
      <c r="A157" s="123"/>
      <c r="B157" s="123">
        <v>1</v>
      </c>
      <c r="C157" s="106"/>
      <c r="D157" s="156" t="s">
        <v>202</v>
      </c>
      <c r="E157" s="156"/>
      <c r="F157" s="107">
        <v>144</v>
      </c>
      <c r="G157" s="132"/>
      <c r="H157" s="132"/>
      <c r="I157" s="132"/>
      <c r="J157" s="132"/>
      <c r="K157" s="132"/>
      <c r="L157" s="132"/>
      <c r="M157" s="108"/>
      <c r="N157" s="117"/>
      <c r="O157" s="110"/>
      <c r="P157" s="133"/>
      <c r="Q157" s="133"/>
      <c r="R157" s="134"/>
      <c r="S157" s="133"/>
      <c r="T157" s="120"/>
      <c r="U157" s="121"/>
      <c r="V157" s="108"/>
      <c r="W157" s="117"/>
      <c r="X157" s="113"/>
      <c r="Y157" s="134"/>
      <c r="IP157"/>
      <c r="IQ157"/>
    </row>
    <row r="158" spans="1:251" ht="13.5" customHeight="1">
      <c r="A158" s="123"/>
      <c r="B158" s="123"/>
      <c r="C158" s="106" t="s">
        <v>14</v>
      </c>
      <c r="D158" s="125" t="s">
        <v>203</v>
      </c>
      <c r="E158" s="125"/>
      <c r="F158" s="107">
        <v>145</v>
      </c>
      <c r="G158" s="132"/>
      <c r="H158" s="132"/>
      <c r="I158" s="132"/>
      <c r="J158" s="132"/>
      <c r="K158" s="132"/>
      <c r="L158" s="132"/>
      <c r="M158" s="108"/>
      <c r="N158" s="117"/>
      <c r="O158" s="110"/>
      <c r="P158" s="133"/>
      <c r="Q158" s="133"/>
      <c r="R158" s="134"/>
      <c r="S158" s="133"/>
      <c r="T158" s="120"/>
      <c r="U158" s="121"/>
      <c r="V158" s="108"/>
      <c r="W158" s="117"/>
      <c r="X158" s="113"/>
      <c r="Y158" s="134"/>
      <c r="IP158"/>
      <c r="IQ158"/>
    </row>
    <row r="159" spans="1:25" ht="42.75" customHeight="1">
      <c r="A159" s="123"/>
      <c r="B159" s="123"/>
      <c r="C159" s="106" t="s">
        <v>24</v>
      </c>
      <c r="D159" s="156" t="s">
        <v>204</v>
      </c>
      <c r="E159" s="156"/>
      <c r="F159" s="107">
        <v>146</v>
      </c>
      <c r="G159" s="132"/>
      <c r="H159" s="132"/>
      <c r="I159" s="132"/>
      <c r="J159" s="132"/>
      <c r="K159" s="132"/>
      <c r="L159" s="132"/>
      <c r="M159" s="108"/>
      <c r="N159" s="117"/>
      <c r="O159" s="110"/>
      <c r="P159" s="133"/>
      <c r="Q159" s="133"/>
      <c r="R159" s="134"/>
      <c r="S159" s="133"/>
      <c r="T159" s="120"/>
      <c r="U159" s="121"/>
      <c r="V159" s="108"/>
      <c r="W159" s="117"/>
      <c r="X159" s="113"/>
      <c r="Y159" s="134"/>
    </row>
    <row r="160" spans="1:25" ht="13.5" customHeight="1">
      <c r="A160" s="123"/>
      <c r="B160" s="123">
        <v>1</v>
      </c>
      <c r="C160" s="106"/>
      <c r="D160" s="157" t="s">
        <v>205</v>
      </c>
      <c r="E160" s="157"/>
      <c r="F160" s="107">
        <v>147</v>
      </c>
      <c r="G160" s="132">
        <v>31947</v>
      </c>
      <c r="H160" s="132">
        <v>31947</v>
      </c>
      <c r="I160" s="132">
        <v>31789</v>
      </c>
      <c r="J160" s="132">
        <v>36690</v>
      </c>
      <c r="K160" s="132">
        <v>36690</v>
      </c>
      <c r="L160" s="132">
        <v>35491</v>
      </c>
      <c r="M160" s="108">
        <v>8577</v>
      </c>
      <c r="N160" s="117">
        <v>16367</v>
      </c>
      <c r="O160" s="110">
        <v>24157</v>
      </c>
      <c r="P160" s="133">
        <v>44032</v>
      </c>
      <c r="Q160" s="133">
        <v>44032</v>
      </c>
      <c r="R160" s="134">
        <v>32071</v>
      </c>
      <c r="S160" s="133">
        <v>44032</v>
      </c>
      <c r="T160" s="120">
        <f>S160/L160*100</f>
        <v>124.0652559803894</v>
      </c>
      <c r="U160" s="121">
        <f>S160/P160*100</f>
        <v>100</v>
      </c>
      <c r="V160" s="108">
        <v>8577</v>
      </c>
      <c r="W160" s="117">
        <v>16367</v>
      </c>
      <c r="X160" s="113">
        <v>24157</v>
      </c>
      <c r="Y160" s="134">
        <v>44032</v>
      </c>
    </row>
    <row r="161" spans="1:25" ht="13.5" customHeight="1">
      <c r="A161" s="123"/>
      <c r="B161" s="123"/>
      <c r="C161" s="106" t="s">
        <v>14</v>
      </c>
      <c r="D161" s="158"/>
      <c r="E161" s="158"/>
      <c r="F161" s="107">
        <v>148</v>
      </c>
      <c r="G161" s="132"/>
      <c r="H161" s="132"/>
      <c r="I161" s="132"/>
      <c r="J161" s="132"/>
      <c r="K161" s="132"/>
      <c r="L161" s="132"/>
      <c r="M161" s="108"/>
      <c r="N161" s="117"/>
      <c r="O161" s="110"/>
      <c r="P161" s="133"/>
      <c r="Q161" s="133"/>
      <c r="R161" s="134"/>
      <c r="S161" s="133"/>
      <c r="T161" s="120"/>
      <c r="U161" s="121"/>
      <c r="V161" s="108"/>
      <c r="W161" s="117"/>
      <c r="X161" s="113"/>
      <c r="Y161" s="134"/>
    </row>
    <row r="162" spans="1:25" ht="13.5" customHeight="1">
      <c r="A162" s="123"/>
      <c r="B162" s="123"/>
      <c r="C162" s="106" t="s">
        <v>24</v>
      </c>
      <c r="D162" s="158"/>
      <c r="E162" s="158"/>
      <c r="F162" s="107">
        <v>149</v>
      </c>
      <c r="G162" s="132"/>
      <c r="H162" s="132"/>
      <c r="I162" s="132"/>
      <c r="J162" s="132"/>
      <c r="K162" s="132"/>
      <c r="L162" s="132"/>
      <c r="M162" s="108"/>
      <c r="N162" s="117"/>
      <c r="O162" s="110"/>
      <c r="P162" s="133"/>
      <c r="Q162" s="133"/>
      <c r="R162" s="134"/>
      <c r="S162" s="133"/>
      <c r="T162" s="120"/>
      <c r="U162" s="121"/>
      <c r="V162" s="108"/>
      <c r="W162" s="117"/>
      <c r="X162" s="113"/>
      <c r="Y162" s="134"/>
    </row>
    <row r="163" spans="1:25" ht="13.5" customHeight="1">
      <c r="A163" s="123"/>
      <c r="B163" s="123"/>
      <c r="C163" s="106" t="s">
        <v>26</v>
      </c>
      <c r="D163" s="158"/>
      <c r="E163" s="158"/>
      <c r="F163" s="107">
        <v>150</v>
      </c>
      <c r="G163" s="132"/>
      <c r="H163" s="132"/>
      <c r="I163" s="132"/>
      <c r="J163" s="132"/>
      <c r="K163" s="132"/>
      <c r="L163" s="132"/>
      <c r="M163" s="108"/>
      <c r="N163" s="117"/>
      <c r="O163" s="110"/>
      <c r="P163" s="133"/>
      <c r="Q163" s="133"/>
      <c r="R163" s="134"/>
      <c r="S163" s="133"/>
      <c r="T163" s="120"/>
      <c r="U163" s="121"/>
      <c r="V163" s="108"/>
      <c r="W163" s="117"/>
      <c r="X163" s="113"/>
      <c r="Y163" s="134"/>
    </row>
    <row r="164" spans="1:25" ht="13.5" customHeight="1">
      <c r="A164" s="123"/>
      <c r="B164" s="123">
        <v>2</v>
      </c>
      <c r="C164" s="106"/>
      <c r="D164" s="156" t="s">
        <v>206</v>
      </c>
      <c r="E164" s="156"/>
      <c r="F164" s="107">
        <v>151</v>
      </c>
      <c r="G164" s="132">
        <v>28337</v>
      </c>
      <c r="H164" s="132">
        <v>28337</v>
      </c>
      <c r="I164" s="132">
        <v>28136</v>
      </c>
      <c r="J164" s="132">
        <v>32625</v>
      </c>
      <c r="K164" s="132">
        <v>32625</v>
      </c>
      <c r="L164" s="132">
        <v>31735</v>
      </c>
      <c r="M164" s="108">
        <v>7798</v>
      </c>
      <c r="N164" s="117">
        <v>14644</v>
      </c>
      <c r="O164" s="110">
        <v>21491</v>
      </c>
      <c r="P164" s="133">
        <v>39842</v>
      </c>
      <c r="Q164" s="133">
        <v>39842</v>
      </c>
      <c r="R164" s="134">
        <v>28519</v>
      </c>
      <c r="S164" s="133">
        <v>39842</v>
      </c>
      <c r="T164" s="120">
        <f>S164/L164*100</f>
        <v>125.54592720970537</v>
      </c>
      <c r="U164" s="121">
        <f>S164/P164*100</f>
        <v>100</v>
      </c>
      <c r="V164" s="108">
        <v>7798</v>
      </c>
      <c r="W164" s="117">
        <v>14644</v>
      </c>
      <c r="X164" s="113">
        <v>21491</v>
      </c>
      <c r="Y164" s="134">
        <v>39842</v>
      </c>
    </row>
    <row r="165" spans="1:25" ht="12.75" customHeight="1">
      <c r="A165" s="158"/>
      <c r="B165" s="106">
        <v>3</v>
      </c>
      <c r="C165" s="106"/>
      <c r="D165" s="156" t="s">
        <v>207</v>
      </c>
      <c r="E165" s="156"/>
      <c r="F165" s="107">
        <v>152</v>
      </c>
      <c r="G165" s="132">
        <v>834</v>
      </c>
      <c r="H165" s="132">
        <v>834</v>
      </c>
      <c r="I165" s="132">
        <v>696</v>
      </c>
      <c r="J165" s="132">
        <v>846</v>
      </c>
      <c r="K165" s="132">
        <v>846</v>
      </c>
      <c r="L165" s="132">
        <v>749</v>
      </c>
      <c r="M165" s="108">
        <v>846</v>
      </c>
      <c r="N165" s="117">
        <v>846</v>
      </c>
      <c r="O165" s="110">
        <v>846</v>
      </c>
      <c r="P165" s="133">
        <v>846</v>
      </c>
      <c r="Q165" s="133">
        <v>846</v>
      </c>
      <c r="R165" s="134">
        <v>791</v>
      </c>
      <c r="S165" s="133">
        <v>846</v>
      </c>
      <c r="T165" s="120">
        <f>S165/L165*100</f>
        <v>112.95060080106809</v>
      </c>
      <c r="U165" s="121">
        <f>S165/P165*100</f>
        <v>100</v>
      </c>
      <c r="V165" s="108">
        <v>846</v>
      </c>
      <c r="W165" s="117">
        <v>846</v>
      </c>
      <c r="X165" s="113">
        <v>846</v>
      </c>
      <c r="Y165" s="134">
        <v>846</v>
      </c>
    </row>
    <row r="166" spans="1:25" ht="12.75" customHeight="1">
      <c r="A166" s="158"/>
      <c r="B166" s="106">
        <v>4</v>
      </c>
      <c r="C166" s="106"/>
      <c r="D166" s="156" t="s">
        <v>208</v>
      </c>
      <c r="E166" s="156"/>
      <c r="F166" s="107">
        <v>153</v>
      </c>
      <c r="G166" s="132">
        <v>833</v>
      </c>
      <c r="H166" s="132">
        <v>833</v>
      </c>
      <c r="I166" s="132">
        <v>695</v>
      </c>
      <c r="J166" s="132">
        <v>845</v>
      </c>
      <c r="K166" s="132">
        <v>845</v>
      </c>
      <c r="L166" s="132">
        <v>751</v>
      </c>
      <c r="M166" s="108">
        <v>845</v>
      </c>
      <c r="N166" s="117">
        <v>845</v>
      </c>
      <c r="O166" s="110">
        <v>845</v>
      </c>
      <c r="P166" s="133">
        <v>830</v>
      </c>
      <c r="Q166" s="133">
        <v>830</v>
      </c>
      <c r="R166" s="134">
        <v>786</v>
      </c>
      <c r="S166" s="133">
        <v>830</v>
      </c>
      <c r="T166" s="120">
        <f>S166/L166*100</f>
        <v>110.51930758988016</v>
      </c>
      <c r="U166" s="121">
        <f>S166/P166*100</f>
        <v>100</v>
      </c>
      <c r="V166" s="108">
        <v>845</v>
      </c>
      <c r="W166" s="117">
        <v>845</v>
      </c>
      <c r="X166" s="113">
        <v>845</v>
      </c>
      <c r="Y166" s="134">
        <v>830</v>
      </c>
    </row>
    <row r="167" spans="1:25" ht="41.25" customHeight="1">
      <c r="A167" s="158"/>
      <c r="B167" s="106">
        <v>5</v>
      </c>
      <c r="C167" s="106" t="s">
        <v>14</v>
      </c>
      <c r="D167" s="156" t="s">
        <v>209</v>
      </c>
      <c r="E167" s="156"/>
      <c r="F167" s="107">
        <v>154</v>
      </c>
      <c r="G167" s="138">
        <f aca="true" t="shared" si="58" ref="G167:L167">(G160-G104-G109)/G166/12*1000</f>
        <v>3164.9659863945576</v>
      </c>
      <c r="H167" s="138">
        <f t="shared" si="58"/>
        <v>3164.9659863945576</v>
      </c>
      <c r="I167" s="138">
        <f t="shared" si="58"/>
        <v>3771.9424460431655</v>
      </c>
      <c r="J167" s="139">
        <f t="shared" si="58"/>
        <v>3565.5818540433925</v>
      </c>
      <c r="K167" s="139">
        <f t="shared" si="58"/>
        <v>3565.5818540433925</v>
      </c>
      <c r="L167" s="139">
        <f t="shared" si="58"/>
        <v>3881.047492232579</v>
      </c>
      <c r="M167" s="139" t="s">
        <v>210</v>
      </c>
      <c r="N167" s="139" t="s">
        <v>210</v>
      </c>
      <c r="O167" s="139" t="s">
        <v>210</v>
      </c>
      <c r="P167" s="140">
        <f>(P160-P104-P109)/P166/12*1000</f>
        <v>4364.156626506025</v>
      </c>
      <c r="Q167" s="140">
        <f>(Q160-Q104-Q109)/Q166/12*1000</f>
        <v>4364.156626506025</v>
      </c>
      <c r="R167" s="141">
        <f>(R160-R104-R109)/R166/9*1000</f>
        <v>4480.91603053435</v>
      </c>
      <c r="S167" s="140">
        <f>(S160-S104-S109)/S166/12*1000</f>
        <v>4364.156626506025</v>
      </c>
      <c r="T167" s="120">
        <f>S167/L167*100</f>
        <v>112.4479057584409</v>
      </c>
      <c r="U167" s="121">
        <f>S167/P167*100</f>
        <v>100</v>
      </c>
      <c r="V167" s="139" t="s">
        <v>210</v>
      </c>
      <c r="W167" s="139" t="s">
        <v>210</v>
      </c>
      <c r="X167" s="140" t="s">
        <v>210</v>
      </c>
      <c r="Y167" s="141">
        <f>(Y160-Y104-Y109)/Y166/12*1000</f>
        <v>4364.156626506025</v>
      </c>
    </row>
    <row r="168" spans="1:25" ht="39.75" customHeight="1">
      <c r="A168" s="158"/>
      <c r="B168" s="106"/>
      <c r="C168" s="106" t="s">
        <v>211</v>
      </c>
      <c r="D168" s="156" t="s">
        <v>212</v>
      </c>
      <c r="E168" s="156"/>
      <c r="F168" s="107">
        <v>155</v>
      </c>
      <c r="G168" s="138"/>
      <c r="H168" s="138"/>
      <c r="I168" s="138"/>
      <c r="J168" s="139"/>
      <c r="K168" s="139"/>
      <c r="L168" s="139"/>
      <c r="M168" s="139" t="s">
        <v>210</v>
      </c>
      <c r="N168" s="139" t="s">
        <v>210</v>
      </c>
      <c r="O168" s="139" t="s">
        <v>210</v>
      </c>
      <c r="P168" s="140"/>
      <c r="Q168" s="140"/>
      <c r="R168" s="141"/>
      <c r="S168" s="140"/>
      <c r="T168" s="120"/>
      <c r="U168" s="121"/>
      <c r="V168" s="139" t="s">
        <v>210</v>
      </c>
      <c r="W168" s="139" t="s">
        <v>210</v>
      </c>
      <c r="X168" s="140" t="s">
        <v>210</v>
      </c>
      <c r="Y168" s="141"/>
    </row>
    <row r="169" spans="1:25" ht="40.5" customHeight="1">
      <c r="A169" s="158"/>
      <c r="B169" s="106">
        <v>6</v>
      </c>
      <c r="C169" s="106" t="s">
        <v>14</v>
      </c>
      <c r="D169" s="156" t="s">
        <v>213</v>
      </c>
      <c r="E169" s="156"/>
      <c r="F169" s="107">
        <v>156</v>
      </c>
      <c r="G169" s="138">
        <f aca="true" t="shared" si="59" ref="G169:L169">G13/G166</f>
        <v>57.87875150060024</v>
      </c>
      <c r="H169" s="138">
        <f t="shared" si="59"/>
        <v>57.87875150060024</v>
      </c>
      <c r="I169" s="138">
        <f t="shared" si="59"/>
        <v>67.88345323741007</v>
      </c>
      <c r="J169" s="139">
        <f t="shared" si="59"/>
        <v>68.35147928994083</v>
      </c>
      <c r="K169" s="139">
        <f t="shared" si="59"/>
        <v>68.35147928994083</v>
      </c>
      <c r="L169" s="139">
        <f t="shared" si="59"/>
        <v>75.22103861517976</v>
      </c>
      <c r="M169" s="139" t="s">
        <v>210</v>
      </c>
      <c r="N169" s="139" t="s">
        <v>210</v>
      </c>
      <c r="O169" s="139" t="s">
        <v>210</v>
      </c>
      <c r="P169" s="140">
        <f>P13/P166</f>
        <v>81.18192771084337</v>
      </c>
      <c r="Q169" s="140">
        <f>Q13/Q166</f>
        <v>81.18192771084337</v>
      </c>
      <c r="R169" s="141">
        <f>R13/R166</f>
        <v>59.61323155216285</v>
      </c>
      <c r="S169" s="140">
        <f>S13/S166</f>
        <v>81.18192771084337</v>
      </c>
      <c r="T169" s="120">
        <f>S169/L169*100</f>
        <v>107.92449719573625</v>
      </c>
      <c r="U169" s="121">
        <f>S169/P169*100</f>
        <v>100</v>
      </c>
      <c r="V169" s="139" t="s">
        <v>210</v>
      </c>
      <c r="W169" s="139" t="s">
        <v>210</v>
      </c>
      <c r="X169" s="140" t="s">
        <v>210</v>
      </c>
      <c r="Y169" s="141">
        <f>Y13/Y166</f>
        <v>81.18192771084337</v>
      </c>
    </row>
    <row r="170" spans="1:25" ht="38.25" customHeight="1">
      <c r="A170" s="158"/>
      <c r="B170" s="106"/>
      <c r="C170" s="106" t="s">
        <v>24</v>
      </c>
      <c r="D170" s="156" t="s">
        <v>214</v>
      </c>
      <c r="E170" s="156"/>
      <c r="F170" s="107">
        <v>157</v>
      </c>
      <c r="G170" s="132"/>
      <c r="H170" s="132"/>
      <c r="I170" s="132"/>
      <c r="J170" s="132"/>
      <c r="K170" s="132"/>
      <c r="L170" s="132"/>
      <c r="M170" s="108"/>
      <c r="N170" s="110"/>
      <c r="O170" s="110"/>
      <c r="P170" s="133"/>
      <c r="Q170" s="133"/>
      <c r="R170" s="134"/>
      <c r="S170" s="133"/>
      <c r="T170" s="120"/>
      <c r="U170" s="121"/>
      <c r="V170" s="108"/>
      <c r="W170" s="110"/>
      <c r="X170" s="113"/>
      <c r="Y170" s="134"/>
    </row>
    <row r="171" spans="1:25" ht="27" customHeight="1">
      <c r="A171" s="158"/>
      <c r="B171" s="106"/>
      <c r="C171" s="106" t="s">
        <v>84</v>
      </c>
      <c r="D171" s="156" t="s">
        <v>215</v>
      </c>
      <c r="E171" s="156"/>
      <c r="F171" s="107">
        <v>158</v>
      </c>
      <c r="G171" s="114"/>
      <c r="H171" s="114"/>
      <c r="I171" s="114"/>
      <c r="J171" s="115"/>
      <c r="K171" s="115"/>
      <c r="L171" s="115"/>
      <c r="M171" s="110"/>
      <c r="N171" s="110"/>
      <c r="O171" s="110"/>
      <c r="P171" s="124"/>
      <c r="Q171" s="124"/>
      <c r="R171" s="119"/>
      <c r="S171" s="124"/>
      <c r="T171" s="120"/>
      <c r="U171" s="121"/>
      <c r="V171" s="110"/>
      <c r="W171" s="110"/>
      <c r="X171" s="113"/>
      <c r="Y171" s="119"/>
    </row>
    <row r="172" spans="1:25" ht="15" customHeight="1">
      <c r="A172" s="158"/>
      <c r="B172" s="106"/>
      <c r="C172" s="106"/>
      <c r="D172" s="125"/>
      <c r="E172" s="125" t="s">
        <v>216</v>
      </c>
      <c r="F172" s="107">
        <v>159</v>
      </c>
      <c r="G172" s="132"/>
      <c r="H172" s="132"/>
      <c r="I172" s="132"/>
      <c r="J172" s="132"/>
      <c r="K172" s="132"/>
      <c r="L172" s="132"/>
      <c r="M172" s="108"/>
      <c r="N172" s="110"/>
      <c r="O172" s="110"/>
      <c r="P172" s="133"/>
      <c r="Q172" s="133"/>
      <c r="R172" s="134"/>
      <c r="S172" s="133"/>
      <c r="T172" s="120"/>
      <c r="U172" s="121"/>
      <c r="V172" s="108"/>
      <c r="W172" s="110"/>
      <c r="X172" s="113"/>
      <c r="Y172" s="134"/>
    </row>
    <row r="173" spans="1:25" ht="15" customHeight="1">
      <c r="A173" s="158"/>
      <c r="B173" s="106"/>
      <c r="C173" s="106"/>
      <c r="D173" s="125"/>
      <c r="E173" s="125" t="s">
        <v>217</v>
      </c>
      <c r="F173" s="107">
        <v>160</v>
      </c>
      <c r="G173" s="132"/>
      <c r="H173" s="132"/>
      <c r="I173" s="132"/>
      <c r="J173" s="132"/>
      <c r="K173" s="132"/>
      <c r="L173" s="132"/>
      <c r="M173" s="108"/>
      <c r="N173" s="110"/>
      <c r="O173" s="110"/>
      <c r="P173" s="133"/>
      <c r="Q173" s="133"/>
      <c r="R173" s="134"/>
      <c r="S173" s="133"/>
      <c r="T173" s="120"/>
      <c r="U173" s="121"/>
      <c r="V173" s="108"/>
      <c r="W173" s="110"/>
      <c r="X173" s="113"/>
      <c r="Y173" s="134"/>
    </row>
    <row r="174" spans="1:25" ht="15" customHeight="1">
      <c r="A174" s="158"/>
      <c r="B174" s="106"/>
      <c r="C174" s="106"/>
      <c r="D174" s="125"/>
      <c r="E174" s="125" t="s">
        <v>218</v>
      </c>
      <c r="F174" s="107">
        <v>161</v>
      </c>
      <c r="G174" s="132"/>
      <c r="H174" s="132"/>
      <c r="I174" s="132"/>
      <c r="J174" s="132"/>
      <c r="K174" s="132"/>
      <c r="L174" s="132"/>
      <c r="M174" s="108"/>
      <c r="N174" s="110"/>
      <c r="O174" s="110"/>
      <c r="P174" s="133"/>
      <c r="Q174" s="133"/>
      <c r="R174" s="134"/>
      <c r="S174" s="133"/>
      <c r="T174" s="120"/>
      <c r="U174" s="121"/>
      <c r="V174" s="108"/>
      <c r="W174" s="110"/>
      <c r="X174" s="113"/>
      <c r="Y174" s="134"/>
    </row>
    <row r="175" spans="1:25" ht="26.25" customHeight="1">
      <c r="A175" s="158"/>
      <c r="B175" s="106"/>
      <c r="C175" s="106"/>
      <c r="D175" s="125"/>
      <c r="E175" s="125" t="s">
        <v>219</v>
      </c>
      <c r="F175" s="107">
        <v>162</v>
      </c>
      <c r="G175" s="132"/>
      <c r="H175" s="132"/>
      <c r="I175" s="132"/>
      <c r="J175" s="132"/>
      <c r="K175" s="132"/>
      <c r="L175" s="132"/>
      <c r="M175" s="108"/>
      <c r="N175" s="110"/>
      <c r="O175" s="110"/>
      <c r="P175" s="133"/>
      <c r="Q175" s="133"/>
      <c r="R175" s="134"/>
      <c r="S175" s="133"/>
      <c r="T175" s="120"/>
      <c r="U175" s="121"/>
      <c r="V175" s="108"/>
      <c r="W175" s="110"/>
      <c r="X175" s="113"/>
      <c r="Y175" s="134"/>
    </row>
    <row r="176" spans="1:25" ht="15.75" customHeight="1">
      <c r="A176" s="106"/>
      <c r="B176" s="106">
        <v>7</v>
      </c>
      <c r="C176" s="106"/>
      <c r="D176" s="175" t="s">
        <v>220</v>
      </c>
      <c r="E176" s="175"/>
      <c r="F176" s="107">
        <v>163</v>
      </c>
      <c r="G176" s="132">
        <v>0</v>
      </c>
      <c r="H176" s="132">
        <v>0</v>
      </c>
      <c r="I176" s="132">
        <v>1876</v>
      </c>
      <c r="J176" s="132">
        <v>1776</v>
      </c>
      <c r="K176" s="132">
        <v>1776</v>
      </c>
      <c r="L176" s="132">
        <v>1623</v>
      </c>
      <c r="M176" s="108">
        <v>1523</v>
      </c>
      <c r="N176" s="110">
        <v>1523</v>
      </c>
      <c r="O176" s="110">
        <v>1523</v>
      </c>
      <c r="P176" s="133">
        <v>1523</v>
      </c>
      <c r="Q176" s="133">
        <v>1523</v>
      </c>
      <c r="R176" s="134">
        <v>3871</v>
      </c>
      <c r="S176" s="133">
        <v>1523</v>
      </c>
      <c r="T176" s="120">
        <f>S176/L176*100</f>
        <v>93.83857054836722</v>
      </c>
      <c r="U176" s="121">
        <f>S176/P176*100</f>
        <v>100</v>
      </c>
      <c r="V176" s="108">
        <v>1523</v>
      </c>
      <c r="W176" s="110">
        <v>1523</v>
      </c>
      <c r="X176" s="113">
        <v>1523</v>
      </c>
      <c r="Y176" s="134">
        <v>1523</v>
      </c>
    </row>
    <row r="177" spans="1:25" ht="15" customHeight="1">
      <c r="A177" s="106"/>
      <c r="B177" s="106">
        <v>8</v>
      </c>
      <c r="C177" s="106"/>
      <c r="D177" s="175" t="s">
        <v>221</v>
      </c>
      <c r="E177" s="175"/>
      <c r="F177" s="107">
        <v>164</v>
      </c>
      <c r="G177" s="132">
        <v>941</v>
      </c>
      <c r="H177" s="132">
        <v>941</v>
      </c>
      <c r="I177" s="132">
        <v>1536</v>
      </c>
      <c r="J177" s="132">
        <v>1436</v>
      </c>
      <c r="K177" s="132">
        <v>1436</v>
      </c>
      <c r="L177" s="132">
        <v>803</v>
      </c>
      <c r="M177" s="108">
        <v>753</v>
      </c>
      <c r="N177" s="110">
        <v>753</v>
      </c>
      <c r="O177" s="110">
        <v>753</v>
      </c>
      <c r="P177" s="133">
        <v>753</v>
      </c>
      <c r="Q177" s="133">
        <v>753</v>
      </c>
      <c r="R177" s="134">
        <v>642</v>
      </c>
      <c r="S177" s="133">
        <v>753</v>
      </c>
      <c r="T177" s="120">
        <f>S177/L177*100</f>
        <v>93.7733499377335</v>
      </c>
      <c r="U177" s="121">
        <f>S177/P177*100</f>
        <v>100</v>
      </c>
      <c r="V177" s="108">
        <v>753</v>
      </c>
      <c r="W177" s="110">
        <v>753</v>
      </c>
      <c r="X177" s="113">
        <v>753</v>
      </c>
      <c r="Y177" s="134">
        <v>753</v>
      </c>
    </row>
    <row r="178" spans="1:25" ht="25.5" customHeight="1">
      <c r="A178" s="106"/>
      <c r="B178" s="106"/>
      <c r="C178" s="106"/>
      <c r="D178" s="142"/>
      <c r="E178" s="123" t="s">
        <v>222</v>
      </c>
      <c r="F178" s="107">
        <v>165</v>
      </c>
      <c r="G178" s="132"/>
      <c r="H178" s="132"/>
      <c r="I178" s="132"/>
      <c r="J178" s="132"/>
      <c r="K178" s="132"/>
      <c r="L178" s="132"/>
      <c r="M178" s="108"/>
      <c r="N178" s="110"/>
      <c r="O178" s="110"/>
      <c r="P178" s="133"/>
      <c r="Q178" s="133"/>
      <c r="R178" s="134"/>
      <c r="S178" s="133"/>
      <c r="T178" s="120"/>
      <c r="U178" s="121"/>
      <c r="V178" s="108"/>
      <c r="W178" s="110"/>
      <c r="X178" s="113"/>
      <c r="Y178" s="134"/>
    </row>
    <row r="179" spans="1:25" ht="15" customHeight="1">
      <c r="A179" s="106"/>
      <c r="B179" s="106"/>
      <c r="C179" s="106"/>
      <c r="D179" s="142"/>
      <c r="E179" s="123" t="s">
        <v>223</v>
      </c>
      <c r="F179" s="107">
        <v>166</v>
      </c>
      <c r="G179" s="132"/>
      <c r="H179" s="132"/>
      <c r="I179" s="132"/>
      <c r="J179" s="132"/>
      <c r="K179" s="132"/>
      <c r="L179" s="132"/>
      <c r="M179" s="108"/>
      <c r="N179" s="110"/>
      <c r="O179" s="110"/>
      <c r="P179" s="133"/>
      <c r="Q179" s="133"/>
      <c r="R179" s="134"/>
      <c r="S179" s="133"/>
      <c r="T179" s="120"/>
      <c r="U179" s="121"/>
      <c r="V179" s="108"/>
      <c r="W179" s="110"/>
      <c r="X179" s="113"/>
      <c r="Y179" s="134"/>
    </row>
    <row r="180" spans="1:25" ht="15" customHeight="1">
      <c r="A180" s="106"/>
      <c r="B180" s="106"/>
      <c r="C180" s="106"/>
      <c r="D180" s="142"/>
      <c r="E180" s="142" t="s">
        <v>224</v>
      </c>
      <c r="F180" s="107">
        <v>167</v>
      </c>
      <c r="G180" s="132"/>
      <c r="H180" s="132"/>
      <c r="I180" s="132"/>
      <c r="J180" s="132"/>
      <c r="K180" s="132"/>
      <c r="L180" s="132"/>
      <c r="M180" s="108"/>
      <c r="N180" s="110"/>
      <c r="O180" s="110"/>
      <c r="P180" s="133"/>
      <c r="Q180" s="133"/>
      <c r="R180" s="134"/>
      <c r="S180" s="133"/>
      <c r="T180" s="120"/>
      <c r="U180" s="121"/>
      <c r="V180" s="108"/>
      <c r="W180" s="110"/>
      <c r="X180" s="113"/>
      <c r="Y180" s="134"/>
    </row>
    <row r="181" spans="1:25" ht="15" customHeight="1">
      <c r="A181" s="106"/>
      <c r="B181" s="106"/>
      <c r="C181" s="106"/>
      <c r="D181" s="142"/>
      <c r="E181" s="142" t="s">
        <v>225</v>
      </c>
      <c r="F181" s="107">
        <v>168</v>
      </c>
      <c r="G181" s="132"/>
      <c r="H181" s="132"/>
      <c r="I181" s="132"/>
      <c r="J181" s="132"/>
      <c r="K181" s="132"/>
      <c r="L181" s="132"/>
      <c r="M181" s="108"/>
      <c r="N181" s="110"/>
      <c r="O181" s="110"/>
      <c r="P181" s="133"/>
      <c r="Q181" s="133"/>
      <c r="R181" s="134"/>
      <c r="S181" s="133"/>
      <c r="T181" s="120"/>
      <c r="U181" s="121"/>
      <c r="V181" s="108"/>
      <c r="W181" s="110"/>
      <c r="X181" s="113"/>
      <c r="Y181" s="134"/>
    </row>
    <row r="182" spans="1:25" ht="15" customHeight="1">
      <c r="A182" s="106"/>
      <c r="B182" s="106"/>
      <c r="C182" s="106"/>
      <c r="D182" s="142"/>
      <c r="E182" s="142" t="s">
        <v>226</v>
      </c>
      <c r="F182" s="107">
        <v>169</v>
      </c>
      <c r="G182" s="132">
        <v>941</v>
      </c>
      <c r="H182" s="132">
        <v>941</v>
      </c>
      <c r="I182" s="132">
        <v>1536</v>
      </c>
      <c r="J182" s="132">
        <v>1436</v>
      </c>
      <c r="K182" s="132">
        <v>1436</v>
      </c>
      <c r="L182" s="132">
        <v>803</v>
      </c>
      <c r="M182" s="108">
        <v>753</v>
      </c>
      <c r="N182" s="110">
        <v>753</v>
      </c>
      <c r="O182" s="110">
        <v>753</v>
      </c>
      <c r="P182" s="133">
        <v>753</v>
      </c>
      <c r="Q182" s="133">
        <v>753</v>
      </c>
      <c r="R182" s="134">
        <v>642</v>
      </c>
      <c r="S182" s="133">
        <v>753</v>
      </c>
      <c r="T182" s="120">
        <f>S182/L182*100</f>
        <v>93.7733499377335</v>
      </c>
      <c r="U182" s="121">
        <f>S182/P182*100</f>
        <v>100</v>
      </c>
      <c r="V182" s="108">
        <v>753</v>
      </c>
      <c r="W182" s="110">
        <v>753</v>
      </c>
      <c r="X182" s="113">
        <v>753</v>
      </c>
      <c r="Y182" s="134">
        <v>753</v>
      </c>
    </row>
    <row r="183" spans="1:24" ht="15" customHeight="1">
      <c r="A183" s="15"/>
      <c r="B183" s="15"/>
      <c r="C183" s="15"/>
      <c r="D183" s="16"/>
      <c r="E183" s="16"/>
      <c r="F183" s="17"/>
      <c r="G183" s="18"/>
      <c r="H183" s="18"/>
      <c r="I183" s="18"/>
      <c r="J183" s="18"/>
      <c r="K183" s="18"/>
      <c r="L183" s="18"/>
      <c r="M183" s="18"/>
      <c r="N183" s="83"/>
      <c r="O183" s="83"/>
      <c r="V183" s="18"/>
      <c r="W183" s="83"/>
      <c r="X183" s="83"/>
    </row>
    <row r="184" spans="1:24" ht="15.75" customHeight="1">
      <c r="A184" s="21"/>
      <c r="B184" s="21"/>
      <c r="C184" s="21"/>
      <c r="D184" s="21"/>
      <c r="E184" s="23"/>
      <c r="F184" s="24"/>
      <c r="G184" s="22"/>
      <c r="H184" s="22"/>
      <c r="I184" s="22"/>
      <c r="J184" s="79"/>
      <c r="K184" s="22"/>
      <c r="L184" s="79"/>
      <c r="M184" s="10"/>
      <c r="N184" s="84"/>
      <c r="O184" s="84"/>
      <c r="V184" s="10"/>
      <c r="W184" s="84"/>
      <c r="X184" s="84"/>
    </row>
    <row r="185" spans="1:6" ht="15" customHeight="1">
      <c r="A185" s="19"/>
      <c r="B185" s="19"/>
      <c r="C185" s="19"/>
      <c r="D185" s="19"/>
      <c r="E185" s="26"/>
      <c r="F185" s="20"/>
    </row>
    <row r="186" spans="1:6" ht="15" customHeight="1">
      <c r="A186" s="19"/>
      <c r="B186" s="19"/>
      <c r="C186" s="19"/>
      <c r="D186" s="19"/>
      <c r="E186" s="26"/>
      <c r="F186" s="20"/>
    </row>
    <row r="187" spans="1:6" ht="15" customHeight="1">
      <c r="A187" s="19"/>
      <c r="B187" s="19"/>
      <c r="C187" s="19"/>
      <c r="D187" s="19"/>
      <c r="E187" s="26"/>
      <c r="F187" s="20"/>
    </row>
    <row r="188" spans="1:6" ht="15" customHeight="1">
      <c r="A188" s="19"/>
      <c r="B188" s="19"/>
      <c r="C188" s="19"/>
      <c r="D188" s="19"/>
      <c r="E188" s="26"/>
      <c r="F188" s="20"/>
    </row>
    <row r="189" spans="1:6" ht="15" customHeight="1">
      <c r="A189" s="19"/>
      <c r="B189" s="19"/>
      <c r="C189" s="19"/>
      <c r="D189" s="19"/>
      <c r="E189" s="26"/>
      <c r="F189" s="20"/>
    </row>
    <row r="190" spans="1:6" ht="15" customHeight="1">
      <c r="A190" s="19"/>
      <c r="B190" s="19"/>
      <c r="C190" s="19"/>
      <c r="D190" s="19"/>
      <c r="E190" s="26"/>
      <c r="F190" s="20"/>
    </row>
    <row r="191" spans="1:6" ht="15" customHeight="1">
      <c r="A191" s="19"/>
      <c r="B191" s="19"/>
      <c r="C191" s="19"/>
      <c r="D191" s="19"/>
      <c r="E191" s="26"/>
      <c r="F191" s="20"/>
    </row>
    <row r="192" spans="1:6" ht="15" customHeight="1">
      <c r="A192" s="19"/>
      <c r="B192" s="19"/>
      <c r="C192" s="19"/>
      <c r="D192" s="19"/>
      <c r="E192" s="26"/>
      <c r="F192" s="20"/>
    </row>
    <row r="193" spans="1:6" ht="15" customHeight="1">
      <c r="A193" s="19"/>
      <c r="B193" s="19"/>
      <c r="C193" s="19"/>
      <c r="D193" s="19"/>
      <c r="E193" s="26"/>
      <c r="F193" s="20"/>
    </row>
    <row r="194" spans="1:6" ht="15" customHeight="1">
      <c r="A194" s="19"/>
      <c r="B194" s="19"/>
      <c r="C194" s="19"/>
      <c r="D194" s="19"/>
      <c r="E194" s="26"/>
      <c r="F194" s="20"/>
    </row>
    <row r="195" spans="1:6" ht="15" customHeight="1">
      <c r="A195" s="19"/>
      <c r="B195" s="19"/>
      <c r="C195" s="19"/>
      <c r="D195" s="19"/>
      <c r="E195" s="26"/>
      <c r="F195" s="20"/>
    </row>
    <row r="196" spans="1:6" ht="15" customHeight="1">
      <c r="A196" s="19"/>
      <c r="B196" s="19"/>
      <c r="C196" s="19"/>
      <c r="D196" s="19"/>
      <c r="E196" s="26"/>
      <c r="F196" s="20"/>
    </row>
    <row r="197" spans="1:6" ht="15" customHeight="1">
      <c r="A197" s="19"/>
      <c r="B197" s="19"/>
      <c r="C197" s="19"/>
      <c r="D197" s="19"/>
      <c r="E197" s="26"/>
      <c r="F197" s="20"/>
    </row>
    <row r="198" spans="1:6" ht="15" customHeight="1">
      <c r="A198" s="19"/>
      <c r="B198" s="19"/>
      <c r="C198" s="19"/>
      <c r="D198" s="19"/>
      <c r="E198" s="26"/>
      <c r="F198" s="20"/>
    </row>
    <row r="199" spans="1:6" ht="15" customHeight="1">
      <c r="A199" s="19"/>
      <c r="B199" s="19"/>
      <c r="C199" s="19"/>
      <c r="D199" s="19"/>
      <c r="E199" s="26"/>
      <c r="F199" s="20"/>
    </row>
    <row r="200" spans="1:6" ht="15" customHeight="1">
      <c r="A200" s="19"/>
      <c r="B200" s="19"/>
      <c r="C200" s="19"/>
      <c r="D200" s="19"/>
      <c r="E200" s="26"/>
      <c r="F200" s="20"/>
    </row>
    <row r="201" spans="1:6" ht="15" customHeight="1">
      <c r="A201" s="19"/>
      <c r="B201" s="19"/>
      <c r="C201" s="19"/>
      <c r="D201" s="19"/>
      <c r="E201" s="26"/>
      <c r="F201" s="20"/>
    </row>
    <row r="202" spans="1:6" ht="15" customHeight="1">
      <c r="A202" s="19"/>
      <c r="B202" s="19"/>
      <c r="C202" s="19"/>
      <c r="D202" s="19"/>
      <c r="E202" s="26"/>
      <c r="F202" s="20"/>
    </row>
    <row r="203" spans="1:6" ht="15" customHeight="1">
      <c r="A203" s="19"/>
      <c r="B203" s="19"/>
      <c r="C203" s="19"/>
      <c r="D203" s="19"/>
      <c r="E203" s="26"/>
      <c r="F203" s="20"/>
    </row>
    <row r="204" spans="1:6" ht="15" customHeight="1">
      <c r="A204" s="19"/>
      <c r="B204" s="19"/>
      <c r="C204" s="19"/>
      <c r="D204" s="19"/>
      <c r="E204" s="26"/>
      <c r="F204" s="20"/>
    </row>
    <row r="205" spans="1:6" ht="15" customHeight="1">
      <c r="A205" s="19"/>
      <c r="B205" s="19"/>
      <c r="C205" s="19"/>
      <c r="D205" s="19"/>
      <c r="E205" s="26"/>
      <c r="F205" s="20"/>
    </row>
    <row r="206" spans="1:6" ht="15" customHeight="1">
      <c r="A206" s="19"/>
      <c r="B206" s="19"/>
      <c r="C206" s="19"/>
      <c r="D206" s="19"/>
      <c r="E206" s="26"/>
      <c r="F206" s="20"/>
    </row>
    <row r="207" spans="1:6" ht="15" customHeight="1">
      <c r="A207" s="19"/>
      <c r="B207" s="19"/>
      <c r="C207" s="19"/>
      <c r="D207" s="19"/>
      <c r="E207" s="26"/>
      <c r="F207" s="20"/>
    </row>
    <row r="208" spans="1:6" ht="15" customHeight="1">
      <c r="A208" s="19"/>
      <c r="B208" s="19"/>
      <c r="C208" s="19"/>
      <c r="D208" s="19"/>
      <c r="E208" s="26"/>
      <c r="F208" s="20"/>
    </row>
    <row r="209" spans="1:6" ht="15" customHeight="1">
      <c r="A209" s="19"/>
      <c r="B209" s="19"/>
      <c r="C209" s="19"/>
      <c r="D209" s="19"/>
      <c r="E209" s="26"/>
      <c r="F209" s="20"/>
    </row>
    <row r="210" spans="1:6" ht="15" customHeight="1">
      <c r="A210" s="19"/>
      <c r="B210" s="19"/>
      <c r="C210" s="19"/>
      <c r="D210" s="19"/>
      <c r="E210" s="26"/>
      <c r="F210" s="20"/>
    </row>
    <row r="211" spans="1:6" ht="15" customHeight="1">
      <c r="A211" s="19"/>
      <c r="B211" s="19"/>
      <c r="C211" s="19"/>
      <c r="D211" s="19"/>
      <c r="E211" s="26"/>
      <c r="F211" s="20"/>
    </row>
    <row r="212" spans="1:6" ht="15" customHeight="1">
      <c r="A212" s="19"/>
      <c r="B212" s="19"/>
      <c r="C212" s="19"/>
      <c r="D212" s="19"/>
      <c r="E212" s="26"/>
      <c r="F212" s="20"/>
    </row>
    <row r="213" spans="1:6" ht="15" customHeight="1">
      <c r="A213" s="19"/>
      <c r="B213" s="19"/>
      <c r="C213" s="19"/>
      <c r="D213" s="19"/>
      <c r="E213" s="26"/>
      <c r="F213" s="20"/>
    </row>
    <row r="214" spans="1:6" ht="15" customHeight="1">
      <c r="A214" s="19"/>
      <c r="B214" s="19"/>
      <c r="C214" s="19"/>
      <c r="D214" s="19"/>
      <c r="E214" s="26"/>
      <c r="F214" s="20"/>
    </row>
    <row r="215" spans="1:6" ht="15" customHeight="1">
      <c r="A215" s="19"/>
      <c r="B215" s="19"/>
      <c r="C215" s="19"/>
      <c r="D215" s="19"/>
      <c r="E215" s="26"/>
      <c r="F215" s="20"/>
    </row>
    <row r="216" spans="1:6" ht="15" customHeight="1">
      <c r="A216" s="19"/>
      <c r="B216" s="19"/>
      <c r="C216" s="19"/>
      <c r="D216" s="19"/>
      <c r="E216" s="26"/>
      <c r="F216" s="20"/>
    </row>
    <row r="217" spans="1:6" ht="15" customHeight="1">
      <c r="A217" s="19"/>
      <c r="B217" s="19"/>
      <c r="C217" s="19"/>
      <c r="D217" s="19"/>
      <c r="E217" s="26"/>
      <c r="F217" s="20"/>
    </row>
    <row r="218" spans="1:6" ht="15" customHeight="1">
      <c r="A218" s="19"/>
      <c r="B218" s="19"/>
      <c r="C218" s="19"/>
      <c r="D218" s="19"/>
      <c r="E218" s="26"/>
      <c r="F218" s="20"/>
    </row>
    <row r="219" spans="1:6" ht="15" customHeight="1">
      <c r="A219" s="19"/>
      <c r="B219" s="19"/>
      <c r="C219" s="19"/>
      <c r="D219" s="19"/>
      <c r="E219" s="26"/>
      <c r="F219" s="20"/>
    </row>
    <row r="220" spans="1:6" ht="15" customHeight="1">
      <c r="A220" s="19"/>
      <c r="B220" s="19"/>
      <c r="C220" s="19"/>
      <c r="D220" s="19"/>
      <c r="E220" s="26"/>
      <c r="F220" s="20"/>
    </row>
    <row r="221" spans="1:6" ht="15" customHeight="1">
      <c r="A221" s="19"/>
      <c r="B221" s="19"/>
      <c r="C221" s="19"/>
      <c r="D221" s="19"/>
      <c r="E221" s="26"/>
      <c r="F221" s="20"/>
    </row>
    <row r="222" spans="1:6" ht="15" customHeight="1">
      <c r="A222" s="19"/>
      <c r="B222" s="19"/>
      <c r="C222" s="19"/>
      <c r="D222" s="19"/>
      <c r="E222" s="26"/>
      <c r="F222" s="20"/>
    </row>
    <row r="223" spans="1:6" ht="15" customHeight="1">
      <c r="A223" s="19"/>
      <c r="B223" s="19"/>
      <c r="C223" s="19"/>
      <c r="D223" s="19"/>
      <c r="E223" s="26"/>
      <c r="F223" s="20"/>
    </row>
    <row r="224" spans="1:6" ht="15" customHeight="1">
      <c r="A224" s="19"/>
      <c r="B224" s="19"/>
      <c r="C224" s="19"/>
      <c r="D224" s="19"/>
      <c r="E224" s="26"/>
      <c r="F224" s="20"/>
    </row>
    <row r="225" spans="1:6" ht="15" customHeight="1">
      <c r="A225" s="19"/>
      <c r="B225" s="19"/>
      <c r="C225" s="19"/>
      <c r="D225" s="19"/>
      <c r="E225" s="26"/>
      <c r="F225" s="20"/>
    </row>
    <row r="226" spans="1:6" ht="15" customHeight="1">
      <c r="A226" s="19"/>
      <c r="B226" s="19"/>
      <c r="C226" s="19"/>
      <c r="D226" s="19"/>
      <c r="E226" s="26"/>
      <c r="F226" s="20"/>
    </row>
    <row r="227" spans="1:6" ht="15" customHeight="1">
      <c r="A227" s="19"/>
      <c r="B227" s="19"/>
      <c r="C227" s="19"/>
      <c r="D227" s="19"/>
      <c r="E227" s="26"/>
      <c r="F227" s="20"/>
    </row>
    <row r="228" spans="1:6" ht="15" customHeight="1">
      <c r="A228" s="19"/>
      <c r="B228" s="19"/>
      <c r="C228" s="19"/>
      <c r="D228" s="19"/>
      <c r="E228" s="26"/>
      <c r="F228" s="20"/>
    </row>
    <row r="229" spans="1:6" ht="15" customHeight="1">
      <c r="A229" s="21"/>
      <c r="B229" s="21"/>
      <c r="C229" s="21"/>
      <c r="D229" s="21"/>
      <c r="E229" s="26"/>
      <c r="F229" s="24"/>
    </row>
    <row r="230" spans="1:6" ht="15" customHeight="1">
      <c r="A230" s="21"/>
      <c r="B230" s="21"/>
      <c r="C230" s="21"/>
      <c r="D230" s="21"/>
      <c r="E230" s="26"/>
      <c r="F230" s="24"/>
    </row>
    <row r="231" spans="1:6" ht="15" customHeight="1">
      <c r="A231" s="21"/>
      <c r="B231" s="21"/>
      <c r="C231" s="21"/>
      <c r="D231" s="21"/>
      <c r="E231" s="26"/>
      <c r="F231" s="24"/>
    </row>
    <row r="232" spans="1:6" ht="15" customHeight="1">
      <c r="A232" s="21"/>
      <c r="B232" s="21"/>
      <c r="C232" s="21"/>
      <c r="D232" s="21"/>
      <c r="E232" s="26"/>
      <c r="F232" s="24"/>
    </row>
    <row r="233" spans="1:6" ht="15" customHeight="1">
      <c r="A233" s="21"/>
      <c r="B233" s="21"/>
      <c r="C233" s="21"/>
      <c r="D233" s="21"/>
      <c r="E233" s="26"/>
      <c r="F233" s="24"/>
    </row>
    <row r="234" spans="1:6" ht="15" customHeight="1">
      <c r="A234" s="21"/>
      <c r="B234" s="21"/>
      <c r="C234" s="21"/>
      <c r="D234" s="21"/>
      <c r="E234" s="26"/>
      <c r="F234" s="24"/>
    </row>
    <row r="235" spans="1:6" ht="15" customHeight="1">
      <c r="A235" s="21"/>
      <c r="B235" s="21"/>
      <c r="C235" s="21"/>
      <c r="D235" s="21"/>
      <c r="E235" s="26"/>
      <c r="F235" s="24"/>
    </row>
    <row r="236" spans="1:6" ht="15" customHeight="1">
      <c r="A236" s="21"/>
      <c r="B236" s="21"/>
      <c r="C236" s="21"/>
      <c r="D236" s="21"/>
      <c r="E236" s="26"/>
      <c r="F236" s="24"/>
    </row>
    <row r="237" spans="1:6" ht="15" customHeight="1">
      <c r="A237" s="21"/>
      <c r="B237" s="21"/>
      <c r="C237" s="21"/>
      <c r="D237" s="21"/>
      <c r="E237" s="26"/>
      <c r="F237" s="24"/>
    </row>
    <row r="238" spans="1:6" ht="15" customHeight="1">
      <c r="A238" s="21"/>
      <c r="B238" s="21"/>
      <c r="C238" s="21"/>
      <c r="D238" s="21"/>
      <c r="E238" s="26"/>
      <c r="F238" s="24"/>
    </row>
    <row r="239" spans="1:6" ht="15" customHeight="1">
      <c r="A239" s="21"/>
      <c r="B239" s="21"/>
      <c r="C239" s="21"/>
      <c r="D239" s="21"/>
      <c r="E239" s="26"/>
      <c r="F239" s="24"/>
    </row>
    <row r="240" spans="1:6" ht="15" customHeight="1">
      <c r="A240" s="21"/>
      <c r="B240" s="21"/>
      <c r="C240" s="21"/>
      <c r="D240" s="21"/>
      <c r="E240" s="26"/>
      <c r="F240" s="24"/>
    </row>
    <row r="241" spans="1:6" ht="15" customHeight="1">
      <c r="A241" s="21"/>
      <c r="B241" s="21"/>
      <c r="C241" s="21"/>
      <c r="D241" s="21"/>
      <c r="E241" s="26"/>
      <c r="F241" s="24"/>
    </row>
    <row r="242" spans="1:6" ht="15" customHeight="1">
      <c r="A242" s="21"/>
      <c r="B242" s="21"/>
      <c r="C242" s="21"/>
      <c r="D242" s="21"/>
      <c r="E242" s="26"/>
      <c r="F242" s="24"/>
    </row>
    <row r="243" spans="1:6" ht="15" customHeight="1">
      <c r="A243" s="21"/>
      <c r="B243" s="21"/>
      <c r="C243" s="21"/>
      <c r="D243" s="21"/>
      <c r="E243" s="26"/>
      <c r="F243" s="24"/>
    </row>
    <row r="244" spans="1:6" ht="15" customHeight="1">
      <c r="A244" s="21"/>
      <c r="B244" s="21"/>
      <c r="C244" s="21"/>
      <c r="D244" s="21"/>
      <c r="E244" s="26"/>
      <c r="F244" s="24"/>
    </row>
    <row r="245" spans="1:6" ht="15" customHeight="1">
      <c r="A245" s="21"/>
      <c r="B245" s="21"/>
      <c r="C245" s="21"/>
      <c r="D245" s="21"/>
      <c r="E245" s="26"/>
      <c r="F245" s="24"/>
    </row>
    <row r="246" spans="1:6" ht="15" customHeight="1">
      <c r="A246" s="21"/>
      <c r="B246" s="21"/>
      <c r="C246" s="21"/>
      <c r="D246" s="21"/>
      <c r="E246" s="26"/>
      <c r="F246" s="24"/>
    </row>
    <row r="247" spans="1:6" ht="15" customHeight="1">
      <c r="A247" s="21"/>
      <c r="B247" s="21"/>
      <c r="C247" s="21"/>
      <c r="D247" s="21"/>
      <c r="E247" s="26"/>
      <c r="F247" s="24"/>
    </row>
    <row r="248" spans="1:6" ht="15" customHeight="1">
      <c r="A248" s="21"/>
      <c r="B248" s="21"/>
      <c r="C248" s="21"/>
      <c r="D248" s="21"/>
      <c r="E248" s="26"/>
      <c r="F248" s="24"/>
    </row>
    <row r="249" spans="1:6" ht="15" customHeight="1">
      <c r="A249" s="21"/>
      <c r="B249" s="21"/>
      <c r="C249" s="21"/>
      <c r="D249" s="21"/>
      <c r="E249" s="26"/>
      <c r="F249" s="24"/>
    </row>
    <row r="250" spans="1:6" ht="15" customHeight="1">
      <c r="A250" s="21"/>
      <c r="B250" s="21"/>
      <c r="C250" s="21"/>
      <c r="D250" s="21"/>
      <c r="E250" s="26"/>
      <c r="F250" s="24"/>
    </row>
    <row r="251" spans="1:6" ht="15" customHeight="1">
      <c r="A251" s="21"/>
      <c r="B251" s="21"/>
      <c r="C251" s="21"/>
      <c r="D251" s="21"/>
      <c r="E251" s="26"/>
      <c r="F251" s="24"/>
    </row>
    <row r="252" ht="15" customHeight="1"/>
    <row r="253" ht="15" customHeight="1"/>
    <row r="734" spans="5:105" s="27" customFormat="1" ht="3.75" customHeight="1">
      <c r="E734" s="2"/>
      <c r="F734" s="25"/>
      <c r="G734" s="4"/>
      <c r="H734" s="4"/>
      <c r="I734" s="4"/>
      <c r="J734" s="4"/>
      <c r="K734" s="4"/>
      <c r="L734" s="4"/>
      <c r="M734" s="4"/>
      <c r="N734" s="80"/>
      <c r="O734" s="80"/>
      <c r="P734" s="3"/>
      <c r="Q734" s="3"/>
      <c r="R734" s="3"/>
      <c r="S734" s="3"/>
      <c r="T734" s="3"/>
      <c r="U734" s="3"/>
      <c r="V734" s="4"/>
      <c r="W734" s="80"/>
      <c r="X734" s="80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  <c r="CQ734" s="3"/>
      <c r="CR734" s="3"/>
      <c r="CS734" s="3"/>
      <c r="CT734" s="3"/>
      <c r="CU734" s="3"/>
      <c r="CV734" s="3"/>
      <c r="CW734" s="3"/>
      <c r="CX734" s="3"/>
      <c r="CY734" s="3"/>
      <c r="CZ734" s="3"/>
      <c r="DA734" s="3"/>
    </row>
    <row r="735" spans="5:105" s="27" customFormat="1" ht="12.75" customHeight="1" hidden="1">
      <c r="E735" s="2"/>
      <c r="F735" s="25"/>
      <c r="G735" s="4"/>
      <c r="H735" s="4"/>
      <c r="I735" s="4"/>
      <c r="J735" s="4"/>
      <c r="K735" s="4"/>
      <c r="L735" s="4"/>
      <c r="M735" s="4"/>
      <c r="N735" s="80"/>
      <c r="O735" s="80"/>
      <c r="P735" s="3"/>
      <c r="Q735" s="3"/>
      <c r="R735" s="3"/>
      <c r="S735" s="3"/>
      <c r="T735" s="3"/>
      <c r="U735" s="3"/>
      <c r="V735" s="4"/>
      <c r="W735" s="80"/>
      <c r="X735" s="80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  <c r="CQ735" s="3"/>
      <c r="CR735" s="3"/>
      <c r="CS735" s="3"/>
      <c r="CT735" s="3"/>
      <c r="CU735" s="3"/>
      <c r="CV735" s="3"/>
      <c r="CW735" s="3"/>
      <c r="CX735" s="3"/>
      <c r="CY735" s="3"/>
      <c r="CZ735" s="3"/>
      <c r="DA735" s="3"/>
    </row>
    <row r="736" spans="5:105" s="27" customFormat="1" ht="12.75" customHeight="1" hidden="1">
      <c r="E736" s="2"/>
      <c r="F736" s="25"/>
      <c r="G736" s="4"/>
      <c r="H736" s="4"/>
      <c r="I736" s="4"/>
      <c r="J736" s="4"/>
      <c r="K736" s="4"/>
      <c r="L736" s="4"/>
      <c r="M736" s="4"/>
      <c r="N736" s="80"/>
      <c r="O736" s="80"/>
      <c r="P736" s="3"/>
      <c r="Q736" s="3"/>
      <c r="R736" s="3"/>
      <c r="S736" s="3"/>
      <c r="T736" s="3"/>
      <c r="U736" s="3"/>
      <c r="V736" s="4"/>
      <c r="W736" s="80"/>
      <c r="X736" s="80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  <c r="CQ736" s="3"/>
      <c r="CR736" s="3"/>
      <c r="CS736" s="3"/>
      <c r="CT736" s="3"/>
      <c r="CU736" s="3"/>
      <c r="CV736" s="3"/>
      <c r="CW736" s="3"/>
      <c r="CX736" s="3"/>
      <c r="CY736" s="3"/>
      <c r="CZ736" s="3"/>
      <c r="DA736" s="3"/>
    </row>
    <row r="737" spans="5:105" s="27" customFormat="1" ht="12.75" customHeight="1" hidden="1">
      <c r="E737" s="2"/>
      <c r="F737" s="25"/>
      <c r="G737" s="4"/>
      <c r="H737" s="4"/>
      <c r="I737" s="4"/>
      <c r="J737" s="4"/>
      <c r="K737" s="4"/>
      <c r="L737" s="4"/>
      <c r="M737" s="4"/>
      <c r="N737" s="80"/>
      <c r="O737" s="80"/>
      <c r="P737" s="3"/>
      <c r="Q737" s="3"/>
      <c r="R737" s="3"/>
      <c r="S737" s="3"/>
      <c r="T737" s="3"/>
      <c r="U737" s="3"/>
      <c r="V737" s="4"/>
      <c r="W737" s="80"/>
      <c r="X737" s="80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  <c r="CS737" s="3"/>
      <c r="CT737" s="3"/>
      <c r="CU737" s="3"/>
      <c r="CV737" s="3"/>
      <c r="CW737" s="3"/>
      <c r="CX737" s="3"/>
      <c r="CY737" s="3"/>
      <c r="CZ737" s="3"/>
      <c r="DA737" s="3"/>
    </row>
    <row r="738" spans="5:105" s="27" customFormat="1" ht="12.75" customHeight="1" hidden="1">
      <c r="E738" s="2"/>
      <c r="F738" s="25"/>
      <c r="G738" s="4"/>
      <c r="H738" s="4"/>
      <c r="I738" s="4"/>
      <c r="J738" s="4"/>
      <c r="K738" s="4"/>
      <c r="L738" s="4"/>
      <c r="M738" s="4"/>
      <c r="N738" s="80"/>
      <c r="O738" s="80"/>
      <c r="P738" s="3"/>
      <c r="Q738" s="3"/>
      <c r="R738" s="3"/>
      <c r="S738" s="3"/>
      <c r="T738" s="3"/>
      <c r="U738" s="3"/>
      <c r="V738" s="4"/>
      <c r="W738" s="80"/>
      <c r="X738" s="80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  <c r="CP738" s="3"/>
      <c r="CQ738" s="3"/>
      <c r="CR738" s="3"/>
      <c r="CS738" s="3"/>
      <c r="CT738" s="3"/>
      <c r="CU738" s="3"/>
      <c r="CV738" s="3"/>
      <c r="CW738" s="3"/>
      <c r="CX738" s="3"/>
      <c r="CY738" s="3"/>
      <c r="CZ738" s="3"/>
      <c r="DA738" s="3"/>
    </row>
    <row r="739" spans="5:105" s="27" customFormat="1" ht="12.75" customHeight="1" hidden="1">
      <c r="E739" s="2"/>
      <c r="F739" s="25"/>
      <c r="G739" s="4"/>
      <c r="H739" s="4"/>
      <c r="I739" s="4"/>
      <c r="J739" s="4"/>
      <c r="K739" s="4"/>
      <c r="L739" s="4"/>
      <c r="M739" s="4"/>
      <c r="N739" s="80"/>
      <c r="O739" s="80"/>
      <c r="P739" s="3"/>
      <c r="Q739" s="3"/>
      <c r="R739" s="3"/>
      <c r="S739" s="3"/>
      <c r="T739" s="3"/>
      <c r="U739" s="3"/>
      <c r="V739" s="4"/>
      <c r="W739" s="80"/>
      <c r="X739" s="80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  <c r="CQ739" s="3"/>
      <c r="CR739" s="3"/>
      <c r="CS739" s="3"/>
      <c r="CT739" s="3"/>
      <c r="CU739" s="3"/>
      <c r="CV739" s="3"/>
      <c r="CW739" s="3"/>
      <c r="CX739" s="3"/>
      <c r="CY739" s="3"/>
      <c r="CZ739" s="3"/>
      <c r="DA739" s="3"/>
    </row>
    <row r="740" spans="5:105" s="27" customFormat="1" ht="12.75" customHeight="1" hidden="1">
      <c r="E740" s="2"/>
      <c r="F740" s="25"/>
      <c r="G740" s="4"/>
      <c r="H740" s="4"/>
      <c r="I740" s="4"/>
      <c r="J740" s="4"/>
      <c r="K740" s="4"/>
      <c r="L740" s="4"/>
      <c r="M740" s="4"/>
      <c r="N740" s="80"/>
      <c r="O740" s="80"/>
      <c r="P740" s="3"/>
      <c r="Q740" s="3"/>
      <c r="R740" s="3"/>
      <c r="S740" s="3"/>
      <c r="T740" s="3"/>
      <c r="U740" s="3"/>
      <c r="V740" s="4"/>
      <c r="W740" s="80"/>
      <c r="X740" s="80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  <c r="CS740" s="3"/>
      <c r="CT740" s="3"/>
      <c r="CU740" s="3"/>
      <c r="CV740" s="3"/>
      <c r="CW740" s="3"/>
      <c r="CX740" s="3"/>
      <c r="CY740" s="3"/>
      <c r="CZ740" s="3"/>
      <c r="DA740" s="3"/>
    </row>
    <row r="741" spans="5:105" s="27" customFormat="1" ht="12.75" customHeight="1" hidden="1">
      <c r="E741" s="2"/>
      <c r="F741" s="25"/>
      <c r="G741" s="4"/>
      <c r="H741" s="4"/>
      <c r="I741" s="4"/>
      <c r="J741" s="4"/>
      <c r="K741" s="4"/>
      <c r="L741" s="4"/>
      <c r="M741" s="4"/>
      <c r="N741" s="80"/>
      <c r="O741" s="80"/>
      <c r="P741" s="3"/>
      <c r="Q741" s="3"/>
      <c r="R741" s="3"/>
      <c r="S741" s="3"/>
      <c r="T741" s="3"/>
      <c r="U741" s="3"/>
      <c r="V741" s="4"/>
      <c r="W741" s="80"/>
      <c r="X741" s="80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  <c r="CQ741" s="3"/>
      <c r="CR741" s="3"/>
      <c r="CS741" s="3"/>
      <c r="CT741" s="3"/>
      <c r="CU741" s="3"/>
      <c r="CV741" s="3"/>
      <c r="CW741" s="3"/>
      <c r="CX741" s="3"/>
      <c r="CY741" s="3"/>
      <c r="CZ741" s="3"/>
      <c r="DA741" s="3"/>
    </row>
    <row r="742" spans="5:105" s="27" customFormat="1" ht="12.75" customHeight="1" hidden="1">
      <c r="E742" s="2"/>
      <c r="F742" s="25"/>
      <c r="G742" s="4"/>
      <c r="H742" s="4"/>
      <c r="I742" s="4"/>
      <c r="J742" s="4"/>
      <c r="K742" s="4"/>
      <c r="L742" s="4"/>
      <c r="M742" s="4"/>
      <c r="N742" s="80"/>
      <c r="O742" s="80"/>
      <c r="P742" s="3"/>
      <c r="Q742" s="3"/>
      <c r="R742" s="3"/>
      <c r="S742" s="3"/>
      <c r="T742" s="3"/>
      <c r="U742" s="3"/>
      <c r="V742" s="4"/>
      <c r="W742" s="80"/>
      <c r="X742" s="80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  <c r="CS742" s="3"/>
      <c r="CT742" s="3"/>
      <c r="CU742" s="3"/>
      <c r="CV742" s="3"/>
      <c r="CW742" s="3"/>
      <c r="CX742" s="3"/>
      <c r="CY742" s="3"/>
      <c r="CZ742" s="3"/>
      <c r="DA742" s="3"/>
    </row>
    <row r="743" spans="5:105" s="27" customFormat="1" ht="12.75" customHeight="1" hidden="1">
      <c r="E743" s="2"/>
      <c r="F743" s="25"/>
      <c r="G743" s="4"/>
      <c r="H743" s="4"/>
      <c r="I743" s="4"/>
      <c r="J743" s="4"/>
      <c r="K743" s="4"/>
      <c r="L743" s="4"/>
      <c r="M743" s="4"/>
      <c r="N743" s="80"/>
      <c r="O743" s="80"/>
      <c r="P743" s="3"/>
      <c r="Q743" s="3"/>
      <c r="R743" s="3"/>
      <c r="S743" s="3"/>
      <c r="T743" s="3"/>
      <c r="U743" s="3"/>
      <c r="V743" s="4"/>
      <c r="W743" s="80"/>
      <c r="X743" s="80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  <c r="CU743" s="3"/>
      <c r="CV743" s="3"/>
      <c r="CW743" s="3"/>
      <c r="CX743" s="3"/>
      <c r="CY743" s="3"/>
      <c r="CZ743" s="3"/>
      <c r="DA743" s="3"/>
    </row>
    <row r="744" spans="5:105" s="27" customFormat="1" ht="12.75" customHeight="1" hidden="1">
      <c r="E744" s="2"/>
      <c r="F744" s="25"/>
      <c r="G744" s="4"/>
      <c r="H744" s="4"/>
      <c r="I744" s="4"/>
      <c r="J744" s="4"/>
      <c r="K744" s="4"/>
      <c r="L744" s="4"/>
      <c r="M744" s="4"/>
      <c r="N744" s="80"/>
      <c r="O744" s="80"/>
      <c r="P744" s="3"/>
      <c r="Q744" s="3"/>
      <c r="R744" s="3"/>
      <c r="S744" s="3"/>
      <c r="T744" s="3"/>
      <c r="U744" s="3"/>
      <c r="V744" s="4"/>
      <c r="W744" s="80"/>
      <c r="X744" s="80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  <c r="CQ744" s="3"/>
      <c r="CR744" s="3"/>
      <c r="CS744" s="3"/>
      <c r="CT744" s="3"/>
      <c r="CU744" s="3"/>
      <c r="CV744" s="3"/>
      <c r="CW744" s="3"/>
      <c r="CX744" s="3"/>
      <c r="CY744" s="3"/>
      <c r="CZ744" s="3"/>
      <c r="DA744" s="3"/>
    </row>
    <row r="745" spans="5:105" s="27" customFormat="1" ht="12.75" customHeight="1" hidden="1">
      <c r="E745" s="2"/>
      <c r="F745" s="25"/>
      <c r="G745" s="4"/>
      <c r="H745" s="4"/>
      <c r="I745" s="4"/>
      <c r="J745" s="4"/>
      <c r="K745" s="4"/>
      <c r="L745" s="4"/>
      <c r="M745" s="4"/>
      <c r="N745" s="80"/>
      <c r="O745" s="80"/>
      <c r="P745" s="3"/>
      <c r="Q745" s="3"/>
      <c r="R745" s="3"/>
      <c r="S745" s="3"/>
      <c r="T745" s="3"/>
      <c r="U745" s="3"/>
      <c r="V745" s="4"/>
      <c r="W745" s="80"/>
      <c r="X745" s="80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  <c r="CW745" s="3"/>
      <c r="CX745" s="3"/>
      <c r="CY745" s="3"/>
      <c r="CZ745" s="3"/>
      <c r="DA745" s="3"/>
    </row>
    <row r="746" spans="5:105" s="27" customFormat="1" ht="4.5" customHeight="1" hidden="1">
      <c r="E746" s="2"/>
      <c r="F746" s="25"/>
      <c r="G746" s="4"/>
      <c r="H746" s="4"/>
      <c r="I746" s="4"/>
      <c r="J746" s="4"/>
      <c r="K746" s="4"/>
      <c r="L746" s="4"/>
      <c r="M746" s="4"/>
      <c r="N746" s="80"/>
      <c r="O746" s="80"/>
      <c r="P746" s="3"/>
      <c r="Q746" s="3"/>
      <c r="R746" s="3"/>
      <c r="S746" s="3"/>
      <c r="T746" s="3"/>
      <c r="U746" s="3"/>
      <c r="V746" s="4"/>
      <c r="W746" s="80"/>
      <c r="X746" s="80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  <c r="CX746" s="3"/>
      <c r="CY746" s="3"/>
      <c r="CZ746" s="3"/>
      <c r="DA746" s="3"/>
    </row>
    <row r="747" spans="5:105" s="27" customFormat="1" ht="12.75" customHeight="1" hidden="1">
      <c r="E747" s="2"/>
      <c r="F747" s="25"/>
      <c r="G747" s="4"/>
      <c r="H747" s="4"/>
      <c r="I747" s="4"/>
      <c r="J747" s="4"/>
      <c r="K747" s="4"/>
      <c r="L747" s="4"/>
      <c r="M747" s="4"/>
      <c r="N747" s="80"/>
      <c r="O747" s="80"/>
      <c r="P747" s="3"/>
      <c r="Q747" s="3"/>
      <c r="R747" s="3"/>
      <c r="S747" s="3"/>
      <c r="T747" s="3"/>
      <c r="U747" s="3"/>
      <c r="V747" s="4"/>
      <c r="W747" s="80"/>
      <c r="X747" s="80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  <c r="CX747" s="3"/>
      <c r="CY747" s="3"/>
      <c r="CZ747" s="3"/>
      <c r="DA747" s="3"/>
    </row>
    <row r="748" spans="5:105" s="27" customFormat="1" ht="12.75" customHeight="1" hidden="1">
      <c r="E748" s="2"/>
      <c r="F748" s="25"/>
      <c r="G748" s="4"/>
      <c r="H748" s="4"/>
      <c r="I748" s="4"/>
      <c r="J748" s="4"/>
      <c r="K748" s="4"/>
      <c r="L748" s="4"/>
      <c r="M748" s="4"/>
      <c r="N748" s="80"/>
      <c r="O748" s="80"/>
      <c r="P748" s="3"/>
      <c r="Q748" s="3"/>
      <c r="R748" s="3"/>
      <c r="S748" s="3"/>
      <c r="T748" s="3"/>
      <c r="U748" s="3"/>
      <c r="V748" s="4"/>
      <c r="W748" s="80"/>
      <c r="X748" s="80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  <c r="CX748" s="3"/>
      <c r="CY748" s="3"/>
      <c r="CZ748" s="3"/>
      <c r="DA748" s="3"/>
    </row>
    <row r="749" spans="5:105" s="27" customFormat="1" ht="12.75" customHeight="1" hidden="1">
      <c r="E749" s="2"/>
      <c r="F749" s="25"/>
      <c r="G749" s="4"/>
      <c r="H749" s="4"/>
      <c r="I749" s="4"/>
      <c r="J749" s="4"/>
      <c r="K749" s="4"/>
      <c r="L749" s="4"/>
      <c r="M749" s="4"/>
      <c r="N749" s="80"/>
      <c r="O749" s="80"/>
      <c r="P749" s="3"/>
      <c r="Q749" s="3"/>
      <c r="R749" s="3"/>
      <c r="S749" s="3"/>
      <c r="T749" s="3"/>
      <c r="U749" s="3"/>
      <c r="V749" s="4"/>
      <c r="W749" s="80"/>
      <c r="X749" s="80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  <c r="CX749" s="3"/>
      <c r="CY749" s="3"/>
      <c r="CZ749" s="3"/>
      <c r="DA749" s="3"/>
    </row>
    <row r="750" spans="5:105" s="27" customFormat="1" ht="12.75" customHeight="1" hidden="1">
      <c r="E750" s="2"/>
      <c r="F750" s="25"/>
      <c r="G750" s="4"/>
      <c r="H750" s="4"/>
      <c r="I750" s="4"/>
      <c r="J750" s="4"/>
      <c r="K750" s="4"/>
      <c r="L750" s="4"/>
      <c r="M750" s="4"/>
      <c r="N750" s="80"/>
      <c r="O750" s="80"/>
      <c r="P750" s="3"/>
      <c r="Q750" s="3"/>
      <c r="R750" s="3"/>
      <c r="S750" s="3"/>
      <c r="T750" s="3"/>
      <c r="U750" s="3"/>
      <c r="V750" s="4"/>
      <c r="W750" s="80"/>
      <c r="X750" s="80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  <c r="CX750" s="3"/>
      <c r="CY750" s="3"/>
      <c r="CZ750" s="3"/>
      <c r="DA750" s="3"/>
    </row>
    <row r="751" spans="5:105" s="27" customFormat="1" ht="12.75" customHeight="1" hidden="1">
      <c r="E751" s="2"/>
      <c r="F751" s="25"/>
      <c r="G751" s="4"/>
      <c r="H751" s="4"/>
      <c r="I751" s="4"/>
      <c r="J751" s="4"/>
      <c r="K751" s="4"/>
      <c r="L751" s="4"/>
      <c r="M751" s="4"/>
      <c r="N751" s="80"/>
      <c r="O751" s="80"/>
      <c r="P751" s="3"/>
      <c r="Q751" s="3"/>
      <c r="R751" s="3"/>
      <c r="S751" s="3"/>
      <c r="T751" s="3"/>
      <c r="U751" s="3"/>
      <c r="V751" s="4"/>
      <c r="W751" s="80"/>
      <c r="X751" s="80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  <c r="CS751" s="3"/>
      <c r="CT751" s="3"/>
      <c r="CU751" s="3"/>
      <c r="CV751" s="3"/>
      <c r="CW751" s="3"/>
      <c r="CX751" s="3"/>
      <c r="CY751" s="3"/>
      <c r="CZ751" s="3"/>
      <c r="DA751" s="3"/>
    </row>
    <row r="752" spans="5:105" s="27" customFormat="1" ht="12.75" customHeight="1" hidden="1">
      <c r="E752" s="2"/>
      <c r="F752" s="25"/>
      <c r="G752" s="4"/>
      <c r="H752" s="4"/>
      <c r="I752" s="4"/>
      <c r="J752" s="4"/>
      <c r="K752" s="4"/>
      <c r="L752" s="4"/>
      <c r="M752" s="4"/>
      <c r="N752" s="80"/>
      <c r="O752" s="80"/>
      <c r="P752" s="3"/>
      <c r="Q752" s="3"/>
      <c r="R752" s="3"/>
      <c r="S752" s="3"/>
      <c r="T752" s="3"/>
      <c r="U752" s="3"/>
      <c r="V752" s="4"/>
      <c r="W752" s="80"/>
      <c r="X752" s="80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  <c r="CS752" s="3"/>
      <c r="CT752" s="3"/>
      <c r="CU752" s="3"/>
      <c r="CV752" s="3"/>
      <c r="CW752" s="3"/>
      <c r="CX752" s="3"/>
      <c r="CY752" s="3"/>
      <c r="CZ752" s="3"/>
      <c r="DA752" s="3"/>
    </row>
  </sheetData>
  <sheetProtection/>
  <mergeCells count="131">
    <mergeCell ref="D162:E162"/>
    <mergeCell ref="D163:E163"/>
    <mergeCell ref="D164:E164"/>
    <mergeCell ref="J8:L8"/>
    <mergeCell ref="J9:K9"/>
    <mergeCell ref="L9:L10"/>
    <mergeCell ref="D152:E152"/>
    <mergeCell ref="D156:E156"/>
    <mergeCell ref="D129:E129"/>
    <mergeCell ref="D130:E130"/>
    <mergeCell ref="D170:E170"/>
    <mergeCell ref="D155:E155"/>
    <mergeCell ref="D157:E157"/>
    <mergeCell ref="D176:E176"/>
    <mergeCell ref="D177:E177"/>
    <mergeCell ref="A165:A175"/>
    <mergeCell ref="D165:E165"/>
    <mergeCell ref="D166:E166"/>
    <mergeCell ref="D167:E167"/>
    <mergeCell ref="D168:E168"/>
    <mergeCell ref="D169:E169"/>
    <mergeCell ref="D161:E161"/>
    <mergeCell ref="D171:E171"/>
    <mergeCell ref="D159:E159"/>
    <mergeCell ref="D160:E160"/>
    <mergeCell ref="B143:B149"/>
    <mergeCell ref="D143:E143"/>
    <mergeCell ref="D146:E146"/>
    <mergeCell ref="D149:E149"/>
    <mergeCell ref="D150:E150"/>
    <mergeCell ref="D131:E131"/>
    <mergeCell ref="D132:E132"/>
    <mergeCell ref="D133:E133"/>
    <mergeCell ref="D142:E142"/>
    <mergeCell ref="D123:E123"/>
    <mergeCell ref="D124:E124"/>
    <mergeCell ref="C125:E125"/>
    <mergeCell ref="D126:E126"/>
    <mergeCell ref="D127:E127"/>
    <mergeCell ref="D128:E128"/>
    <mergeCell ref="D111:E111"/>
    <mergeCell ref="D112:E112"/>
    <mergeCell ref="D113:E113"/>
    <mergeCell ref="D114:E114"/>
    <mergeCell ref="D115:E115"/>
    <mergeCell ref="C116:C122"/>
    <mergeCell ref="D116:E116"/>
    <mergeCell ref="D119:E119"/>
    <mergeCell ref="D122:E122"/>
    <mergeCell ref="D103:E103"/>
    <mergeCell ref="D104:E104"/>
    <mergeCell ref="D107:E107"/>
    <mergeCell ref="D108:E108"/>
    <mergeCell ref="D109:E109"/>
    <mergeCell ref="D110:E110"/>
    <mergeCell ref="D96:E96"/>
    <mergeCell ref="C97:E97"/>
    <mergeCell ref="D98:E98"/>
    <mergeCell ref="D99:E99"/>
    <mergeCell ref="C100:C102"/>
    <mergeCell ref="D100:E100"/>
    <mergeCell ref="D101:E101"/>
    <mergeCell ref="D102:E102"/>
    <mergeCell ref="C90:E90"/>
    <mergeCell ref="D91:E91"/>
    <mergeCell ref="D92:E92"/>
    <mergeCell ref="D93:E93"/>
    <mergeCell ref="D94:E94"/>
    <mergeCell ref="D95:E95"/>
    <mergeCell ref="D76:E76"/>
    <mergeCell ref="D77:E77"/>
    <mergeCell ref="D78:E78"/>
    <mergeCell ref="D79:E79"/>
    <mergeCell ref="D80:E80"/>
    <mergeCell ref="D89:E89"/>
    <mergeCell ref="D59:E59"/>
    <mergeCell ref="D61:E61"/>
    <mergeCell ref="D68:E68"/>
    <mergeCell ref="D73:E73"/>
    <mergeCell ref="D74:E74"/>
    <mergeCell ref="D75:E75"/>
    <mergeCell ref="D51:E51"/>
    <mergeCell ref="D52:E52"/>
    <mergeCell ref="D53:E53"/>
    <mergeCell ref="D56:E56"/>
    <mergeCell ref="D57:E57"/>
    <mergeCell ref="D58:E58"/>
    <mergeCell ref="A41:A150"/>
    <mergeCell ref="C41:E41"/>
    <mergeCell ref="B42:B133"/>
    <mergeCell ref="C42:E42"/>
    <mergeCell ref="D43:E43"/>
    <mergeCell ref="D44:E44"/>
    <mergeCell ref="D45:E45"/>
    <mergeCell ref="D48:E48"/>
    <mergeCell ref="D49:E49"/>
    <mergeCell ref="D50:E50"/>
    <mergeCell ref="A13:A39"/>
    <mergeCell ref="D13:E13"/>
    <mergeCell ref="B14:B24"/>
    <mergeCell ref="D14:E14"/>
    <mergeCell ref="D19:E19"/>
    <mergeCell ref="D20:E20"/>
    <mergeCell ref="C21:C22"/>
    <mergeCell ref="D23:E23"/>
    <mergeCell ref="D24:E24"/>
    <mergeCell ref="D25:E25"/>
    <mergeCell ref="A6:P6"/>
    <mergeCell ref="A8:C10"/>
    <mergeCell ref="D8:E10"/>
    <mergeCell ref="F8:F10"/>
    <mergeCell ref="B11:C11"/>
    <mergeCell ref="D11:E11"/>
    <mergeCell ref="G8:I10"/>
    <mergeCell ref="P9:Q9"/>
    <mergeCell ref="D39:E39"/>
    <mergeCell ref="B40:E40"/>
    <mergeCell ref="P8:S8"/>
    <mergeCell ref="B34:B38"/>
    <mergeCell ref="D34:E34"/>
    <mergeCell ref="D35:E35"/>
    <mergeCell ref="D36:E36"/>
    <mergeCell ref="R9:R10"/>
    <mergeCell ref="D37:E37"/>
    <mergeCell ref="D38:E38"/>
    <mergeCell ref="T8:T9"/>
    <mergeCell ref="U8:U9"/>
    <mergeCell ref="V8:Y9"/>
    <mergeCell ref="S9:S10"/>
    <mergeCell ref="D12:E12"/>
    <mergeCell ref="D33:E33"/>
  </mergeCells>
  <printOptions/>
  <pageMargins left="0.551574803149606" right="0.3153543307086611" top="0.906299212598425" bottom="0.8795275590551181" header="0.611023622047244" footer="0.3153543307086611"/>
  <pageSetup fitToHeight="0" fitToWidth="0" horizontalDpi="600" verticalDpi="600" orientation="landscape" pageOrder="overThenDown" paperSize="9" r:id="rId1"/>
  <headerFooter alignWithMargins="0">
    <oddFooter>&amp;C&amp;8Pagina &amp;P din &amp;N&amp;R&amp;8Data &amp;D Ora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81"/>
  <sheetViews>
    <sheetView tabSelected="1" zoomScalePageLayoutView="0" workbookViewId="0" topLeftCell="A2">
      <selection activeCell="H9" sqref="H9:H10"/>
    </sheetView>
  </sheetViews>
  <sheetFormatPr defaultColWidth="8.5" defaultRowHeight="14.25" customHeight="1"/>
  <cols>
    <col min="1" max="1" width="2" style="0" customWidth="1"/>
    <col min="2" max="2" width="3" style="0" customWidth="1"/>
    <col min="3" max="3" width="2" style="0" customWidth="1"/>
    <col min="4" max="4" width="4.59765625" style="0" customWidth="1"/>
    <col min="5" max="5" width="32.09765625" style="0" customWidth="1"/>
    <col min="6" max="6" width="3.59765625" style="0" customWidth="1"/>
    <col min="7" max="7" width="10.5" style="0" customWidth="1"/>
    <col min="8" max="8" width="9.3984375" style="0" customWidth="1"/>
    <col min="9" max="9" width="6.09765625" style="0" customWidth="1"/>
    <col min="10" max="10" width="8.3984375" style="0" customWidth="1"/>
    <col min="11" max="11" width="9.59765625" style="0" customWidth="1"/>
    <col min="12" max="12" width="5.59765625" style="0" customWidth="1"/>
    <col min="13" max="13" width="5.8984375" style="0" customWidth="1"/>
  </cols>
  <sheetData>
    <row r="2" spans="1:13" ht="15.75" customHeight="1">
      <c r="A2" s="28"/>
      <c r="B2" s="29"/>
      <c r="C2" s="30"/>
      <c r="D2" s="29"/>
      <c r="E2" s="31"/>
      <c r="F2" s="32"/>
      <c r="G2" s="33"/>
      <c r="H2" s="33"/>
      <c r="I2" s="34"/>
      <c r="J2" s="35"/>
      <c r="K2" s="36"/>
      <c r="L2" s="33"/>
      <c r="M2" s="36"/>
    </row>
    <row r="3" spans="1:13" ht="15.75" customHeight="1">
      <c r="A3" s="28"/>
      <c r="B3" s="29"/>
      <c r="C3" s="30"/>
      <c r="D3" s="29"/>
      <c r="E3" s="31"/>
      <c r="F3" s="32"/>
      <c r="G3" s="33"/>
      <c r="H3" s="33"/>
      <c r="I3" s="34"/>
      <c r="J3" s="35"/>
      <c r="K3" s="193" t="s">
        <v>317</v>
      </c>
      <c r="L3" s="193"/>
      <c r="M3" s="193"/>
    </row>
    <row r="4" spans="1:13" ht="15.75" customHeight="1">
      <c r="A4" s="28"/>
      <c r="B4" s="29"/>
      <c r="C4" s="30"/>
      <c r="D4" s="29"/>
      <c r="E4" s="31"/>
      <c r="F4" s="32"/>
      <c r="G4" s="33"/>
      <c r="H4" s="33"/>
      <c r="I4" s="182" t="s">
        <v>322</v>
      </c>
      <c r="J4" s="182"/>
      <c r="K4" s="182"/>
      <c r="L4" s="182"/>
      <c r="M4" s="182"/>
    </row>
    <row r="5" spans="1:13" ht="15.75" customHeight="1">
      <c r="A5" s="29"/>
      <c r="B5" s="29"/>
      <c r="C5" s="30"/>
      <c r="D5" s="29"/>
      <c r="E5" s="31"/>
      <c r="F5" s="32"/>
      <c r="G5" s="33"/>
      <c r="H5" s="33"/>
      <c r="I5" s="34"/>
      <c r="J5" s="35"/>
      <c r="K5" s="36"/>
      <c r="L5" s="37"/>
      <c r="M5" s="34"/>
    </row>
    <row r="6" spans="1:13" ht="18" customHeight="1">
      <c r="A6" s="184" t="s">
        <v>318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</row>
    <row r="7" spans="1:13" ht="15.75" customHeight="1">
      <c r="A7" s="29"/>
      <c r="B7" s="29"/>
      <c r="C7" s="30"/>
      <c r="D7" s="29"/>
      <c r="E7" s="31"/>
      <c r="F7" s="32"/>
      <c r="G7" s="33"/>
      <c r="H7" s="33"/>
      <c r="I7" s="34"/>
      <c r="J7" s="35"/>
      <c r="K7" s="36"/>
      <c r="L7" s="34"/>
      <c r="M7" s="34"/>
    </row>
    <row r="8" spans="1:13" ht="15.75" customHeight="1">
      <c r="A8" s="38"/>
      <c r="B8" s="38"/>
      <c r="C8" s="39"/>
      <c r="D8" s="38"/>
      <c r="E8" s="40"/>
      <c r="F8" s="41"/>
      <c r="G8" s="42"/>
      <c r="H8" s="42"/>
      <c r="I8" s="34"/>
      <c r="J8" s="35"/>
      <c r="K8" s="36"/>
      <c r="L8" s="34"/>
      <c r="M8" s="43" t="s">
        <v>3</v>
      </c>
    </row>
    <row r="9" spans="1:13" ht="13.5" customHeight="1">
      <c r="A9" s="185"/>
      <c r="B9" s="185"/>
      <c r="C9" s="185"/>
      <c r="D9" s="186" t="s">
        <v>4</v>
      </c>
      <c r="E9" s="186"/>
      <c r="F9" s="187" t="s">
        <v>5</v>
      </c>
      <c r="G9" s="187" t="s">
        <v>316</v>
      </c>
      <c r="H9" s="187" t="s">
        <v>319</v>
      </c>
      <c r="I9" s="188" t="s">
        <v>227</v>
      </c>
      <c r="J9" s="189" t="s">
        <v>228</v>
      </c>
      <c r="K9" s="189" t="s">
        <v>304</v>
      </c>
      <c r="L9" s="189" t="s">
        <v>6</v>
      </c>
      <c r="M9" s="189"/>
    </row>
    <row r="10" spans="1:13" ht="102" customHeight="1">
      <c r="A10" s="185"/>
      <c r="B10" s="185"/>
      <c r="C10" s="185"/>
      <c r="D10" s="186"/>
      <c r="E10" s="186"/>
      <c r="F10" s="187"/>
      <c r="G10" s="187"/>
      <c r="H10" s="187"/>
      <c r="I10" s="188"/>
      <c r="J10" s="189"/>
      <c r="K10" s="189"/>
      <c r="L10" s="45" t="s">
        <v>229</v>
      </c>
      <c r="M10" s="45" t="s">
        <v>230</v>
      </c>
    </row>
    <row r="11" spans="1:13" ht="13.5" customHeight="1">
      <c r="A11" s="46">
        <v>0</v>
      </c>
      <c r="B11" s="190">
        <v>1</v>
      </c>
      <c r="C11" s="190"/>
      <c r="D11" s="191">
        <v>2</v>
      </c>
      <c r="E11" s="191"/>
      <c r="F11" s="47">
        <v>3</v>
      </c>
      <c r="G11" s="98">
        <v>5</v>
      </c>
      <c r="H11" s="47">
        <v>5</v>
      </c>
      <c r="I11" s="48" t="s">
        <v>231</v>
      </c>
      <c r="J11" s="49">
        <v>7</v>
      </c>
      <c r="K11" s="49">
        <v>8</v>
      </c>
      <c r="L11" s="50">
        <v>9</v>
      </c>
      <c r="M11" s="50">
        <v>10</v>
      </c>
    </row>
    <row r="12" spans="1:13" ht="15" customHeight="1">
      <c r="A12" s="51" t="s">
        <v>11</v>
      </c>
      <c r="B12" s="44"/>
      <c r="C12" s="52"/>
      <c r="D12" s="192" t="s">
        <v>232</v>
      </c>
      <c r="E12" s="192"/>
      <c r="F12" s="54">
        <v>1</v>
      </c>
      <c r="G12" s="55">
        <f>G13+G16</f>
        <v>67384</v>
      </c>
      <c r="H12" s="55">
        <f>H13+H16</f>
        <v>67384</v>
      </c>
      <c r="I12" s="56">
        <f>H12/G12*100</f>
        <v>100</v>
      </c>
      <c r="J12" s="57">
        <f>H12*1.043</f>
        <v>70281.51199999999</v>
      </c>
      <c r="K12" s="57">
        <f>J12*1.043</f>
        <v>73303.61701599999</v>
      </c>
      <c r="L12" s="57">
        <f>J12/H12*100</f>
        <v>104.3</v>
      </c>
      <c r="M12" s="57">
        <f>K12/J12*100</f>
        <v>104.3</v>
      </c>
    </row>
    <row r="13" spans="1:13" ht="13.5" customHeight="1">
      <c r="A13" s="185"/>
      <c r="B13" s="44">
        <v>1</v>
      </c>
      <c r="C13" s="52"/>
      <c r="D13" s="192" t="s">
        <v>233</v>
      </c>
      <c r="E13" s="192"/>
      <c r="F13" s="54">
        <v>2</v>
      </c>
      <c r="G13" s="55">
        <v>67381</v>
      </c>
      <c r="H13" s="55">
        <v>67381</v>
      </c>
      <c r="I13" s="56">
        <f>H13/G13*100</f>
        <v>100</v>
      </c>
      <c r="J13" s="57">
        <v>70279</v>
      </c>
      <c r="K13" s="57">
        <f aca="true" t="shared" si="0" ref="K13:K35">J13*1.043</f>
        <v>73300.99699999999</v>
      </c>
      <c r="L13" s="57">
        <f>J13/H13*100</f>
        <v>104.30091568839882</v>
      </c>
      <c r="M13" s="57">
        <f>K13/J13*100</f>
        <v>104.3</v>
      </c>
    </row>
    <row r="14" spans="1:13" ht="17.25" customHeight="1">
      <c r="A14" s="185"/>
      <c r="B14" s="44"/>
      <c r="C14" s="52"/>
      <c r="D14" s="53" t="s">
        <v>14</v>
      </c>
      <c r="E14" s="58" t="s">
        <v>29</v>
      </c>
      <c r="F14" s="54">
        <v>3</v>
      </c>
      <c r="G14" s="55"/>
      <c r="H14" s="55"/>
      <c r="I14" s="56"/>
      <c r="J14" s="57">
        <f aca="true" t="shared" si="1" ref="J14:J35">H14*1.043</f>
        <v>0</v>
      </c>
      <c r="K14" s="57">
        <f t="shared" si="0"/>
        <v>0</v>
      </c>
      <c r="L14" s="57"/>
      <c r="M14" s="57"/>
    </row>
    <row r="15" spans="1:13" ht="30.75" customHeight="1">
      <c r="A15" s="185"/>
      <c r="B15" s="44"/>
      <c r="C15" s="52"/>
      <c r="D15" s="53" t="s">
        <v>24</v>
      </c>
      <c r="E15" s="58" t="s">
        <v>31</v>
      </c>
      <c r="F15" s="54">
        <v>4</v>
      </c>
      <c r="G15" s="55"/>
      <c r="H15" s="55"/>
      <c r="I15" s="56"/>
      <c r="J15" s="57">
        <f t="shared" si="1"/>
        <v>0</v>
      </c>
      <c r="K15" s="57">
        <f t="shared" si="0"/>
        <v>0</v>
      </c>
      <c r="L15" s="57"/>
      <c r="M15" s="57"/>
    </row>
    <row r="16" spans="1:13" ht="13.5" customHeight="1">
      <c r="A16" s="185"/>
      <c r="B16" s="44">
        <v>2</v>
      </c>
      <c r="C16" s="52"/>
      <c r="D16" s="192" t="s">
        <v>234</v>
      </c>
      <c r="E16" s="192"/>
      <c r="F16" s="54">
        <v>5</v>
      </c>
      <c r="G16" s="55">
        <v>3</v>
      </c>
      <c r="H16" s="55">
        <v>3</v>
      </c>
      <c r="I16" s="56">
        <f>H16/G16*100</f>
        <v>100</v>
      </c>
      <c r="J16" s="57">
        <f t="shared" si="1"/>
        <v>3.1289999999999996</v>
      </c>
      <c r="K16" s="57">
        <f t="shared" si="0"/>
        <v>3.2635469999999995</v>
      </c>
      <c r="L16" s="57">
        <f>J16/H16*100</f>
        <v>104.3</v>
      </c>
      <c r="M16" s="57">
        <f>K16/J16*100</f>
        <v>104.3</v>
      </c>
    </row>
    <row r="17" spans="1:13" ht="13.5" customHeight="1">
      <c r="A17" s="185"/>
      <c r="B17" s="44">
        <v>3</v>
      </c>
      <c r="C17" s="52"/>
      <c r="D17" s="192" t="s">
        <v>55</v>
      </c>
      <c r="E17" s="192"/>
      <c r="F17" s="54">
        <v>6</v>
      </c>
      <c r="G17" s="55"/>
      <c r="H17" s="55"/>
      <c r="I17" s="56"/>
      <c r="J17" s="57">
        <f t="shared" si="1"/>
        <v>0</v>
      </c>
      <c r="K17" s="57">
        <f t="shared" si="0"/>
        <v>0</v>
      </c>
      <c r="L17" s="57"/>
      <c r="M17" s="57"/>
    </row>
    <row r="18" spans="1:13" ht="13.5" customHeight="1">
      <c r="A18" s="51" t="s">
        <v>56</v>
      </c>
      <c r="B18" s="44"/>
      <c r="C18" s="52"/>
      <c r="D18" s="192" t="s">
        <v>235</v>
      </c>
      <c r="E18" s="192"/>
      <c r="F18" s="54">
        <v>7</v>
      </c>
      <c r="G18" s="55">
        <f>G19+G32</f>
        <v>66784</v>
      </c>
      <c r="H18" s="55">
        <f>H19+H32</f>
        <v>66784</v>
      </c>
      <c r="I18" s="56">
        <v>98.3</v>
      </c>
      <c r="J18" s="57">
        <f t="shared" si="1"/>
        <v>69655.712</v>
      </c>
      <c r="K18" s="57">
        <f t="shared" si="0"/>
        <v>72650.907616</v>
      </c>
      <c r="L18" s="57">
        <f aca="true" t="shared" si="2" ref="L18:L30">J18/H18*100</f>
        <v>104.3</v>
      </c>
      <c r="M18" s="57">
        <f aca="true" t="shared" si="3" ref="M18:M30">K18/J18*100</f>
        <v>104.3</v>
      </c>
    </row>
    <row r="19" spans="1:13" ht="13.5" customHeight="1">
      <c r="A19" s="185"/>
      <c r="B19" s="44">
        <v>1</v>
      </c>
      <c r="C19" s="52"/>
      <c r="D19" s="192" t="s">
        <v>236</v>
      </c>
      <c r="E19" s="192"/>
      <c r="F19" s="54">
        <v>8</v>
      </c>
      <c r="G19" s="55">
        <f>G20+G21+G22+G30</f>
        <v>66784</v>
      </c>
      <c r="H19" s="55">
        <f>H20+H21+H22+H30</f>
        <v>66784</v>
      </c>
      <c r="I19" s="56">
        <v>98.3</v>
      </c>
      <c r="J19" s="57">
        <f t="shared" si="1"/>
        <v>69655.712</v>
      </c>
      <c r="K19" s="57">
        <f t="shared" si="0"/>
        <v>72650.907616</v>
      </c>
      <c r="L19" s="57">
        <f t="shared" si="2"/>
        <v>104.3</v>
      </c>
      <c r="M19" s="57">
        <f t="shared" si="3"/>
        <v>104.3</v>
      </c>
    </row>
    <row r="20" spans="1:13" ht="20.25" customHeight="1">
      <c r="A20" s="185"/>
      <c r="B20" s="185"/>
      <c r="C20" s="59" t="s">
        <v>237</v>
      </c>
      <c r="D20" s="192" t="s">
        <v>238</v>
      </c>
      <c r="E20" s="192"/>
      <c r="F20" s="54">
        <v>9</v>
      </c>
      <c r="G20" s="55">
        <v>19197</v>
      </c>
      <c r="H20" s="55">
        <v>19197</v>
      </c>
      <c r="I20" s="56">
        <f aca="true" t="shared" si="4" ref="I20:I25">H20/G20*100</f>
        <v>100</v>
      </c>
      <c r="J20" s="57">
        <f t="shared" si="1"/>
        <v>20022.470999999998</v>
      </c>
      <c r="K20" s="57">
        <f t="shared" si="0"/>
        <v>20883.437252999996</v>
      </c>
      <c r="L20" s="57">
        <f t="shared" si="2"/>
        <v>104.3</v>
      </c>
      <c r="M20" s="57">
        <f t="shared" si="3"/>
        <v>104.3</v>
      </c>
    </row>
    <row r="21" spans="1:13" ht="15.75" customHeight="1">
      <c r="A21" s="185"/>
      <c r="B21" s="185"/>
      <c r="C21" s="60" t="s">
        <v>239</v>
      </c>
      <c r="D21" s="192" t="s">
        <v>240</v>
      </c>
      <c r="E21" s="192"/>
      <c r="F21" s="54">
        <v>10</v>
      </c>
      <c r="G21" s="55">
        <v>700</v>
      </c>
      <c r="H21" s="55">
        <v>700</v>
      </c>
      <c r="I21" s="56">
        <f t="shared" si="4"/>
        <v>100</v>
      </c>
      <c r="J21" s="57">
        <f t="shared" si="1"/>
        <v>730.0999999999999</v>
      </c>
      <c r="K21" s="57">
        <f t="shared" si="0"/>
        <v>761.4942999999998</v>
      </c>
      <c r="L21" s="57">
        <f t="shared" si="2"/>
        <v>104.3</v>
      </c>
      <c r="M21" s="57">
        <f t="shared" si="3"/>
        <v>104.3</v>
      </c>
    </row>
    <row r="22" spans="1:13" ht="15" customHeight="1">
      <c r="A22" s="185"/>
      <c r="B22" s="185"/>
      <c r="C22" s="61" t="s">
        <v>241</v>
      </c>
      <c r="D22" s="192" t="s">
        <v>242</v>
      </c>
      <c r="E22" s="192"/>
      <c r="F22" s="54">
        <v>11</v>
      </c>
      <c r="G22" s="55">
        <f>G23+G28+G29+G26</f>
        <v>46306</v>
      </c>
      <c r="H22" s="55">
        <f>H23+H28+H29+H26</f>
        <v>46306</v>
      </c>
      <c r="I22" s="56">
        <f t="shared" si="4"/>
        <v>100</v>
      </c>
      <c r="J22" s="57">
        <f t="shared" si="1"/>
        <v>48297.157999999996</v>
      </c>
      <c r="K22" s="57">
        <f t="shared" si="0"/>
        <v>50373.93579399999</v>
      </c>
      <c r="L22" s="57">
        <f t="shared" si="2"/>
        <v>104.3</v>
      </c>
      <c r="M22" s="57">
        <f t="shared" si="3"/>
        <v>104.3</v>
      </c>
    </row>
    <row r="23" spans="1:13" ht="32.25" customHeight="1">
      <c r="A23" s="185"/>
      <c r="B23" s="185"/>
      <c r="C23" s="62"/>
      <c r="D23" s="63" t="s">
        <v>137</v>
      </c>
      <c r="E23" s="64" t="s">
        <v>243</v>
      </c>
      <c r="F23" s="54">
        <v>12</v>
      </c>
      <c r="G23" s="55">
        <f>G24+G25</f>
        <v>44032</v>
      </c>
      <c r="H23" s="55">
        <f>H24+H25</f>
        <v>44032</v>
      </c>
      <c r="I23" s="56">
        <f t="shared" si="4"/>
        <v>100</v>
      </c>
      <c r="J23" s="57">
        <f t="shared" si="1"/>
        <v>45925.376</v>
      </c>
      <c r="K23" s="57">
        <f t="shared" si="0"/>
        <v>47900.16716799999</v>
      </c>
      <c r="L23" s="57">
        <f t="shared" si="2"/>
        <v>104.3</v>
      </c>
      <c r="M23" s="57">
        <f t="shared" si="3"/>
        <v>104.3</v>
      </c>
    </row>
    <row r="24" spans="1:13" ht="15" customHeight="1">
      <c r="A24" s="185"/>
      <c r="B24" s="185"/>
      <c r="C24" s="62"/>
      <c r="D24" s="65" t="s">
        <v>139</v>
      </c>
      <c r="E24" s="53" t="s">
        <v>244</v>
      </c>
      <c r="F24" s="54">
        <v>13</v>
      </c>
      <c r="G24" s="55">
        <v>39842</v>
      </c>
      <c r="H24" s="55">
        <v>38942</v>
      </c>
      <c r="I24" s="56">
        <f t="shared" si="4"/>
        <v>97.74107725515788</v>
      </c>
      <c r="J24" s="57">
        <f t="shared" si="1"/>
        <v>40616.505999999994</v>
      </c>
      <c r="K24" s="57">
        <f t="shared" si="0"/>
        <v>42363.015757999994</v>
      </c>
      <c r="L24" s="57">
        <f t="shared" si="2"/>
        <v>104.3</v>
      </c>
      <c r="M24" s="57">
        <f t="shared" si="3"/>
        <v>104.3</v>
      </c>
    </row>
    <row r="25" spans="1:13" ht="15" customHeight="1">
      <c r="A25" s="185"/>
      <c r="B25" s="185"/>
      <c r="C25" s="62"/>
      <c r="D25" s="65" t="s">
        <v>144</v>
      </c>
      <c r="E25" s="53" t="s">
        <v>245</v>
      </c>
      <c r="F25" s="54">
        <v>14</v>
      </c>
      <c r="G25" s="55">
        <v>4190</v>
      </c>
      <c r="H25" s="55">
        <v>5090</v>
      </c>
      <c r="I25" s="56">
        <f t="shared" si="4"/>
        <v>121.47971360381862</v>
      </c>
      <c r="J25" s="57">
        <f t="shared" si="1"/>
        <v>5308.87</v>
      </c>
      <c r="K25" s="57">
        <f t="shared" si="0"/>
        <v>5537.1514099999995</v>
      </c>
      <c r="L25" s="57">
        <f t="shared" si="2"/>
        <v>104.3</v>
      </c>
      <c r="M25" s="57">
        <f t="shared" si="3"/>
        <v>104.3</v>
      </c>
    </row>
    <row r="26" spans="1:13" ht="23.25" customHeight="1">
      <c r="A26" s="185"/>
      <c r="B26" s="185"/>
      <c r="C26" s="62"/>
      <c r="D26" s="65" t="s">
        <v>153</v>
      </c>
      <c r="E26" s="53" t="s">
        <v>246</v>
      </c>
      <c r="F26" s="54">
        <v>15</v>
      </c>
      <c r="G26" s="55">
        <v>20</v>
      </c>
      <c r="H26" s="55">
        <v>20</v>
      </c>
      <c r="I26" s="56"/>
      <c r="J26" s="57">
        <f t="shared" si="1"/>
        <v>20.86</v>
      </c>
      <c r="K26" s="57">
        <f t="shared" si="0"/>
        <v>21.75698</v>
      </c>
      <c r="L26" s="57">
        <f t="shared" si="2"/>
        <v>104.3</v>
      </c>
      <c r="M26" s="57">
        <f t="shared" si="3"/>
        <v>104.3</v>
      </c>
    </row>
    <row r="27" spans="1:13" ht="27" customHeight="1">
      <c r="A27" s="185"/>
      <c r="B27" s="185"/>
      <c r="C27" s="62"/>
      <c r="D27" s="65"/>
      <c r="E27" s="66" t="s">
        <v>247</v>
      </c>
      <c r="F27" s="54">
        <v>16</v>
      </c>
      <c r="G27" s="55">
        <v>20</v>
      </c>
      <c r="H27" s="55">
        <v>20</v>
      </c>
      <c r="I27" s="56"/>
      <c r="J27" s="57">
        <f t="shared" si="1"/>
        <v>20.86</v>
      </c>
      <c r="K27" s="57">
        <f t="shared" si="0"/>
        <v>21.75698</v>
      </c>
      <c r="L27" s="57">
        <f t="shared" si="2"/>
        <v>104.3</v>
      </c>
      <c r="M27" s="57">
        <f t="shared" si="3"/>
        <v>104.3</v>
      </c>
    </row>
    <row r="28" spans="1:13" ht="43.5" customHeight="1">
      <c r="A28" s="185"/>
      <c r="B28" s="185"/>
      <c r="C28" s="62"/>
      <c r="D28" s="65" t="s">
        <v>158</v>
      </c>
      <c r="E28" s="53" t="s">
        <v>248</v>
      </c>
      <c r="F28" s="54">
        <v>17</v>
      </c>
      <c r="G28" s="55">
        <v>1357</v>
      </c>
      <c r="H28" s="55">
        <v>1357</v>
      </c>
      <c r="I28" s="56">
        <f>H28/G28*100</f>
        <v>100</v>
      </c>
      <c r="J28" s="57">
        <f t="shared" si="1"/>
        <v>1415.3509999999999</v>
      </c>
      <c r="K28" s="57">
        <f t="shared" si="0"/>
        <v>1476.2110929999997</v>
      </c>
      <c r="L28" s="57">
        <f t="shared" si="2"/>
        <v>104.3</v>
      </c>
      <c r="M28" s="57">
        <f t="shared" si="3"/>
        <v>104.3</v>
      </c>
    </row>
    <row r="29" spans="1:13" ht="25.5">
      <c r="A29" s="185"/>
      <c r="B29" s="185"/>
      <c r="C29" s="67"/>
      <c r="D29" s="65" t="s">
        <v>166</v>
      </c>
      <c r="E29" s="53" t="s">
        <v>249</v>
      </c>
      <c r="F29" s="54">
        <v>18</v>
      </c>
      <c r="G29" s="55">
        <v>897</v>
      </c>
      <c r="H29" s="55">
        <v>897</v>
      </c>
      <c r="I29" s="56">
        <f>H29/G29*100</f>
        <v>100</v>
      </c>
      <c r="J29" s="57">
        <f t="shared" si="1"/>
        <v>935.5709999999999</v>
      </c>
      <c r="K29" s="57">
        <f t="shared" si="0"/>
        <v>975.8005529999998</v>
      </c>
      <c r="L29" s="57">
        <f t="shared" si="2"/>
        <v>104.3</v>
      </c>
      <c r="M29" s="57">
        <f t="shared" si="3"/>
        <v>104.3</v>
      </c>
    </row>
    <row r="30" spans="1:13" ht="18" customHeight="1">
      <c r="A30" s="185"/>
      <c r="B30" s="185"/>
      <c r="C30" s="68" t="s">
        <v>250</v>
      </c>
      <c r="D30" s="192" t="s">
        <v>251</v>
      </c>
      <c r="E30" s="192"/>
      <c r="F30" s="54">
        <v>19</v>
      </c>
      <c r="G30" s="55">
        <v>581</v>
      </c>
      <c r="H30" s="55">
        <v>581</v>
      </c>
      <c r="I30" s="56">
        <f>H30/G30*100</f>
        <v>100</v>
      </c>
      <c r="J30" s="57">
        <v>607</v>
      </c>
      <c r="K30" s="57">
        <f t="shared" si="0"/>
        <v>633.101</v>
      </c>
      <c r="L30" s="57">
        <f t="shared" si="2"/>
        <v>104.4750430292599</v>
      </c>
      <c r="M30" s="57">
        <f t="shared" si="3"/>
        <v>104.3</v>
      </c>
    </row>
    <row r="31" spans="1:13" ht="13.5" customHeight="1">
      <c r="A31" s="185"/>
      <c r="B31" s="44">
        <v>2</v>
      </c>
      <c r="C31" s="52"/>
      <c r="D31" s="192" t="s">
        <v>252</v>
      </c>
      <c r="E31" s="192"/>
      <c r="F31" s="54">
        <v>20</v>
      </c>
      <c r="G31" s="55"/>
      <c r="H31" s="55"/>
      <c r="I31" s="56"/>
      <c r="J31" s="57">
        <f t="shared" si="1"/>
        <v>0</v>
      </c>
      <c r="K31" s="57">
        <f t="shared" si="0"/>
        <v>0</v>
      </c>
      <c r="L31" s="57"/>
      <c r="M31" s="57"/>
    </row>
    <row r="32" spans="1:13" ht="13.5" customHeight="1">
      <c r="A32" s="185"/>
      <c r="B32" s="44">
        <v>3</v>
      </c>
      <c r="C32" s="52"/>
      <c r="D32" s="192" t="s">
        <v>193</v>
      </c>
      <c r="E32" s="192"/>
      <c r="F32" s="54">
        <v>21</v>
      </c>
      <c r="G32" s="55"/>
      <c r="H32" s="55"/>
      <c r="I32" s="56"/>
      <c r="J32" s="57">
        <f t="shared" si="1"/>
        <v>0</v>
      </c>
      <c r="K32" s="57">
        <f t="shared" si="0"/>
        <v>0</v>
      </c>
      <c r="L32" s="57"/>
      <c r="M32" s="57"/>
    </row>
    <row r="33" spans="1:13" ht="13.5" customHeight="1">
      <c r="A33" s="51" t="s">
        <v>194</v>
      </c>
      <c r="B33" s="44"/>
      <c r="C33" s="52"/>
      <c r="D33" s="192" t="s">
        <v>253</v>
      </c>
      <c r="E33" s="192"/>
      <c r="F33" s="54">
        <v>22</v>
      </c>
      <c r="G33" s="55">
        <f>G12-G18</f>
        <v>600</v>
      </c>
      <c r="H33" s="55">
        <f>H12-H18</f>
        <v>600</v>
      </c>
      <c r="I33" s="56">
        <f>H33/G33*100</f>
        <v>100</v>
      </c>
      <c r="J33" s="57">
        <f t="shared" si="1"/>
        <v>625.8</v>
      </c>
      <c r="K33" s="57">
        <f t="shared" si="0"/>
        <v>652.7094</v>
      </c>
      <c r="L33" s="57">
        <f>J33/H33*100</f>
        <v>104.3</v>
      </c>
      <c r="M33" s="57">
        <f>K33/J33*100</f>
        <v>104.3</v>
      </c>
    </row>
    <row r="34" spans="1:13" ht="13.5" customHeight="1">
      <c r="A34" s="51" t="s">
        <v>198</v>
      </c>
      <c r="B34" s="44"/>
      <c r="C34" s="52"/>
      <c r="D34" s="192" t="s">
        <v>199</v>
      </c>
      <c r="E34" s="192"/>
      <c r="F34" s="54">
        <v>23</v>
      </c>
      <c r="G34" s="55">
        <v>0</v>
      </c>
      <c r="H34" s="55">
        <v>0</v>
      </c>
      <c r="I34" s="56">
        <v>0</v>
      </c>
      <c r="J34" s="57">
        <f t="shared" si="1"/>
        <v>0</v>
      </c>
      <c r="K34" s="57">
        <f t="shared" si="0"/>
        <v>0</v>
      </c>
      <c r="L34" s="57"/>
      <c r="M34" s="57"/>
    </row>
    <row r="35" spans="1:13" ht="13.5" customHeight="1">
      <c r="A35" s="51" t="s">
        <v>200</v>
      </c>
      <c r="B35" s="44"/>
      <c r="C35" s="52"/>
      <c r="D35" s="192" t="s">
        <v>254</v>
      </c>
      <c r="E35" s="192"/>
      <c r="F35" s="54">
        <v>24</v>
      </c>
      <c r="G35" s="55">
        <f>G33-G34</f>
        <v>600</v>
      </c>
      <c r="H35" s="55">
        <f>H33-H34</f>
        <v>600</v>
      </c>
      <c r="I35" s="56">
        <f>H35/G35*100</f>
        <v>100</v>
      </c>
      <c r="J35" s="57">
        <f t="shared" si="1"/>
        <v>625.8</v>
      </c>
      <c r="K35" s="57">
        <f t="shared" si="0"/>
        <v>652.7094</v>
      </c>
      <c r="L35" s="57">
        <f>J35/H35*100</f>
        <v>104.3</v>
      </c>
      <c r="M35" s="57">
        <f>K35/J35*100</f>
        <v>104.3</v>
      </c>
    </row>
    <row r="36" spans="1:13" ht="13.5" customHeight="1">
      <c r="A36" s="185"/>
      <c r="B36" s="44">
        <v>1</v>
      </c>
      <c r="C36" s="52"/>
      <c r="D36" s="192" t="s">
        <v>255</v>
      </c>
      <c r="E36" s="192"/>
      <c r="F36" s="54">
        <v>25</v>
      </c>
      <c r="G36" s="55"/>
      <c r="H36" s="55"/>
      <c r="I36" s="56"/>
      <c r="J36" s="57"/>
      <c r="K36" s="57"/>
      <c r="L36" s="57"/>
      <c r="M36" s="57"/>
    </row>
    <row r="37" spans="1:13" ht="13.5" customHeight="1">
      <c r="A37" s="185"/>
      <c r="B37" s="44">
        <v>2</v>
      </c>
      <c r="C37" s="52"/>
      <c r="D37" s="192" t="s">
        <v>256</v>
      </c>
      <c r="E37" s="192"/>
      <c r="F37" s="54">
        <v>26</v>
      </c>
      <c r="G37" s="55"/>
      <c r="H37" s="55"/>
      <c r="I37" s="56"/>
      <c r="J37" s="57"/>
      <c r="K37" s="57"/>
      <c r="L37" s="57"/>
      <c r="M37" s="57"/>
    </row>
    <row r="38" spans="1:13" ht="13.5" customHeight="1">
      <c r="A38" s="185"/>
      <c r="B38" s="44">
        <v>3</v>
      </c>
      <c r="C38" s="52"/>
      <c r="D38" s="192" t="s">
        <v>257</v>
      </c>
      <c r="E38" s="192"/>
      <c r="F38" s="54">
        <v>27</v>
      </c>
      <c r="G38" s="55">
        <v>600</v>
      </c>
      <c r="H38" s="55">
        <v>600</v>
      </c>
      <c r="I38" s="56">
        <f>H38/G38*100</f>
        <v>100</v>
      </c>
      <c r="J38" s="57">
        <v>626</v>
      </c>
      <c r="K38" s="57">
        <v>653</v>
      </c>
      <c r="L38" s="57">
        <f>J38/H38*100</f>
        <v>104.33333333333333</v>
      </c>
      <c r="M38" s="57">
        <f>K38/J38*100</f>
        <v>104.31309904153355</v>
      </c>
    </row>
    <row r="39" spans="1:13" ht="13.5" customHeight="1">
      <c r="A39" s="185"/>
      <c r="B39" s="44">
        <v>4</v>
      </c>
      <c r="C39" s="52"/>
      <c r="D39" s="192" t="s">
        <v>258</v>
      </c>
      <c r="E39" s="192"/>
      <c r="F39" s="54">
        <v>28</v>
      </c>
      <c r="G39" s="55"/>
      <c r="H39" s="55"/>
      <c r="I39" s="56"/>
      <c r="J39" s="57"/>
      <c r="K39" s="57"/>
      <c r="L39" s="57"/>
      <c r="M39" s="57"/>
    </row>
    <row r="40" spans="1:13" ht="13.5" customHeight="1">
      <c r="A40" s="185"/>
      <c r="B40" s="44">
        <v>5</v>
      </c>
      <c r="C40" s="52"/>
      <c r="D40" s="192" t="s">
        <v>259</v>
      </c>
      <c r="E40" s="192"/>
      <c r="F40" s="54">
        <v>29</v>
      </c>
      <c r="G40" s="55"/>
      <c r="H40" s="55"/>
      <c r="I40" s="56"/>
      <c r="J40" s="57"/>
      <c r="K40" s="57"/>
      <c r="L40" s="57"/>
      <c r="M40" s="57"/>
    </row>
    <row r="41" spans="1:13" ht="13.5" customHeight="1">
      <c r="A41" s="185"/>
      <c r="B41" s="44">
        <v>6</v>
      </c>
      <c r="C41" s="52"/>
      <c r="D41" s="192" t="s">
        <v>260</v>
      </c>
      <c r="E41" s="192"/>
      <c r="F41" s="54">
        <v>30</v>
      </c>
      <c r="G41" s="55"/>
      <c r="H41" s="55"/>
      <c r="I41" s="56"/>
      <c r="J41" s="57"/>
      <c r="K41" s="57"/>
      <c r="L41" s="57"/>
      <c r="M41" s="57"/>
    </row>
    <row r="42" spans="1:13" ht="13.5" customHeight="1">
      <c r="A42" s="185"/>
      <c r="B42" s="44">
        <v>7</v>
      </c>
      <c r="C42" s="52"/>
      <c r="D42" s="192" t="s">
        <v>261</v>
      </c>
      <c r="E42" s="192"/>
      <c r="F42" s="54">
        <v>31</v>
      </c>
      <c r="G42" s="55"/>
      <c r="H42" s="55"/>
      <c r="I42" s="56"/>
      <c r="J42" s="57"/>
      <c r="K42" s="57"/>
      <c r="L42" s="57"/>
      <c r="M42" s="57"/>
    </row>
    <row r="43" spans="1:13" ht="13.5" customHeight="1">
      <c r="A43" s="185"/>
      <c r="B43" s="44">
        <v>8</v>
      </c>
      <c r="C43" s="52"/>
      <c r="D43" s="192" t="s">
        <v>262</v>
      </c>
      <c r="E43" s="192"/>
      <c r="F43" s="54">
        <v>32</v>
      </c>
      <c r="G43" s="55"/>
      <c r="H43" s="55"/>
      <c r="I43" s="56"/>
      <c r="J43" s="57"/>
      <c r="K43" s="57"/>
      <c r="L43" s="57"/>
      <c r="M43" s="57"/>
    </row>
    <row r="44" spans="1:13" ht="13.5" customHeight="1">
      <c r="A44" s="185"/>
      <c r="B44" s="44"/>
      <c r="C44" s="52" t="s">
        <v>14</v>
      </c>
      <c r="D44" s="192" t="s">
        <v>263</v>
      </c>
      <c r="E44" s="192"/>
      <c r="F44" s="54">
        <v>33</v>
      </c>
      <c r="G44" s="55"/>
      <c r="H44" s="55"/>
      <c r="I44" s="56"/>
      <c r="J44" s="57"/>
      <c r="K44" s="57"/>
      <c r="L44" s="57"/>
      <c r="M44" s="57"/>
    </row>
    <row r="45" spans="1:13" ht="13.5" customHeight="1">
      <c r="A45" s="185"/>
      <c r="B45" s="44"/>
      <c r="C45" s="52" t="s">
        <v>24</v>
      </c>
      <c r="D45" s="192" t="s">
        <v>264</v>
      </c>
      <c r="E45" s="192"/>
      <c r="F45" s="54" t="s">
        <v>265</v>
      </c>
      <c r="G45" s="55"/>
      <c r="H45" s="55"/>
      <c r="I45" s="56"/>
      <c r="J45" s="57"/>
      <c r="K45" s="57"/>
      <c r="L45" s="57"/>
      <c r="M45" s="57"/>
    </row>
    <row r="46" spans="1:13" ht="13.5" customHeight="1">
      <c r="A46" s="185"/>
      <c r="B46" s="44"/>
      <c r="C46" s="52" t="s">
        <v>26</v>
      </c>
      <c r="D46" s="192" t="s">
        <v>266</v>
      </c>
      <c r="E46" s="192"/>
      <c r="F46" s="54">
        <v>34</v>
      </c>
      <c r="G46" s="55"/>
      <c r="H46" s="55"/>
      <c r="I46" s="56"/>
      <c r="J46" s="57"/>
      <c r="K46" s="57"/>
      <c r="L46" s="57"/>
      <c r="M46" s="57"/>
    </row>
    <row r="47" spans="1:13" ht="13.5" customHeight="1">
      <c r="A47" s="185"/>
      <c r="B47" s="44">
        <v>9</v>
      </c>
      <c r="C47" s="52"/>
      <c r="D47" s="192" t="s">
        <v>267</v>
      </c>
      <c r="E47" s="192"/>
      <c r="F47" s="54">
        <v>35</v>
      </c>
      <c r="G47" s="55"/>
      <c r="H47" s="55"/>
      <c r="I47" s="56"/>
      <c r="J47" s="57"/>
      <c r="K47" s="57"/>
      <c r="L47" s="57"/>
      <c r="M47" s="57"/>
    </row>
    <row r="48" spans="1:13" ht="13.5" customHeight="1">
      <c r="A48" s="51" t="s">
        <v>268</v>
      </c>
      <c r="B48" s="44"/>
      <c r="C48" s="52"/>
      <c r="D48" s="192" t="s">
        <v>269</v>
      </c>
      <c r="E48" s="192"/>
      <c r="F48" s="54">
        <v>36</v>
      </c>
      <c r="G48" s="55"/>
      <c r="H48" s="55"/>
      <c r="I48" s="56"/>
      <c r="J48" s="57"/>
      <c r="K48" s="57"/>
      <c r="L48" s="57"/>
      <c r="M48" s="57"/>
    </row>
    <row r="49" spans="1:13" ht="26.25" customHeight="1">
      <c r="A49" s="51" t="s">
        <v>270</v>
      </c>
      <c r="B49" s="44"/>
      <c r="C49" s="52"/>
      <c r="D49" s="192" t="s">
        <v>271</v>
      </c>
      <c r="E49" s="192"/>
      <c r="F49" s="54">
        <v>37</v>
      </c>
      <c r="G49" s="55"/>
      <c r="H49" s="55"/>
      <c r="I49" s="56"/>
      <c r="J49" s="57"/>
      <c r="K49" s="57"/>
      <c r="L49" s="57"/>
      <c r="M49" s="57"/>
    </row>
    <row r="50" spans="1:13" ht="13.5" customHeight="1">
      <c r="A50" s="51"/>
      <c r="B50" s="44"/>
      <c r="C50" s="52" t="s">
        <v>14</v>
      </c>
      <c r="D50" s="192" t="s">
        <v>272</v>
      </c>
      <c r="E50" s="192"/>
      <c r="F50" s="54">
        <v>38</v>
      </c>
      <c r="G50" s="55"/>
      <c r="H50" s="55"/>
      <c r="I50" s="56"/>
      <c r="J50" s="57"/>
      <c r="K50" s="57"/>
      <c r="L50" s="57"/>
      <c r="M50" s="57"/>
    </row>
    <row r="51" spans="1:13" ht="13.5" customHeight="1">
      <c r="A51" s="51"/>
      <c r="B51" s="44"/>
      <c r="C51" s="52" t="s">
        <v>24</v>
      </c>
      <c r="D51" s="192" t="s">
        <v>273</v>
      </c>
      <c r="E51" s="192"/>
      <c r="F51" s="54">
        <v>39</v>
      </c>
      <c r="G51" s="55"/>
      <c r="H51" s="55"/>
      <c r="I51" s="56"/>
      <c r="J51" s="57"/>
      <c r="K51" s="57"/>
      <c r="L51" s="57"/>
      <c r="M51" s="57"/>
    </row>
    <row r="52" spans="1:13" ht="13.5" customHeight="1">
      <c r="A52" s="51"/>
      <c r="B52" s="44"/>
      <c r="C52" s="52" t="s">
        <v>26</v>
      </c>
      <c r="D52" s="192" t="s">
        <v>274</v>
      </c>
      <c r="E52" s="192"/>
      <c r="F52" s="54">
        <v>40</v>
      </c>
      <c r="G52" s="55"/>
      <c r="H52" s="55"/>
      <c r="I52" s="56"/>
      <c r="J52" s="57"/>
      <c r="K52" s="57"/>
      <c r="L52" s="57"/>
      <c r="M52" s="57"/>
    </row>
    <row r="53" spans="1:13" ht="13.5" customHeight="1">
      <c r="A53" s="51"/>
      <c r="B53" s="44"/>
      <c r="C53" s="52" t="s">
        <v>32</v>
      </c>
      <c r="D53" s="192" t="s">
        <v>275</v>
      </c>
      <c r="E53" s="192"/>
      <c r="F53" s="54">
        <v>41</v>
      </c>
      <c r="G53" s="55"/>
      <c r="H53" s="55"/>
      <c r="I53" s="56"/>
      <c r="J53" s="57"/>
      <c r="K53" s="57"/>
      <c r="L53" s="57"/>
      <c r="M53" s="57"/>
    </row>
    <row r="54" spans="1:13" ht="13.5" customHeight="1">
      <c r="A54" s="51"/>
      <c r="B54" s="44"/>
      <c r="C54" s="52" t="s">
        <v>34</v>
      </c>
      <c r="D54" s="192" t="s">
        <v>128</v>
      </c>
      <c r="E54" s="192"/>
      <c r="F54" s="54">
        <v>42</v>
      </c>
      <c r="G54" s="55"/>
      <c r="H54" s="55"/>
      <c r="I54" s="56"/>
      <c r="J54" s="57"/>
      <c r="K54" s="57"/>
      <c r="L54" s="57"/>
      <c r="M54" s="57"/>
    </row>
    <row r="55" spans="1:13" ht="26.25" customHeight="1">
      <c r="A55" s="51" t="s">
        <v>276</v>
      </c>
      <c r="B55" s="44"/>
      <c r="C55" s="52"/>
      <c r="D55" s="192" t="s">
        <v>277</v>
      </c>
      <c r="E55" s="192"/>
      <c r="F55" s="54">
        <v>43</v>
      </c>
      <c r="G55" s="55"/>
      <c r="H55" s="55"/>
      <c r="I55" s="56"/>
      <c r="J55" s="57"/>
      <c r="K55" s="57"/>
      <c r="L55" s="57"/>
      <c r="M55" s="57"/>
    </row>
    <row r="56" spans="1:13" ht="13.5" customHeight="1">
      <c r="A56" s="51"/>
      <c r="B56" s="44">
        <v>1</v>
      </c>
      <c r="C56" s="52"/>
      <c r="D56" s="192" t="s">
        <v>278</v>
      </c>
      <c r="E56" s="192"/>
      <c r="F56" s="54">
        <v>44</v>
      </c>
      <c r="G56" s="55"/>
      <c r="H56" s="55"/>
      <c r="I56" s="56"/>
      <c r="J56" s="57"/>
      <c r="K56" s="57"/>
      <c r="L56" s="57"/>
      <c r="M56" s="57"/>
    </row>
    <row r="57" spans="1:13" ht="24" customHeight="1">
      <c r="A57" s="51"/>
      <c r="B57" s="44"/>
      <c r="C57" s="52"/>
      <c r="D57" s="53"/>
      <c r="E57" s="53" t="s">
        <v>279</v>
      </c>
      <c r="F57" s="54">
        <v>45</v>
      </c>
      <c r="G57" s="55"/>
      <c r="H57" s="55"/>
      <c r="I57" s="56"/>
      <c r="J57" s="57"/>
      <c r="K57" s="57"/>
      <c r="L57" s="57"/>
      <c r="M57" s="57"/>
    </row>
    <row r="58" spans="1:13" ht="13.5" customHeight="1">
      <c r="A58" s="51" t="s">
        <v>280</v>
      </c>
      <c r="B58" s="44"/>
      <c r="C58" s="52"/>
      <c r="D58" s="192" t="s">
        <v>281</v>
      </c>
      <c r="E58" s="192"/>
      <c r="F58" s="54">
        <v>46</v>
      </c>
      <c r="G58" s="55">
        <v>2899</v>
      </c>
      <c r="H58" s="55">
        <v>2899</v>
      </c>
      <c r="I58" s="56">
        <f>H58/G58*100</f>
        <v>100</v>
      </c>
      <c r="J58" s="57">
        <v>240</v>
      </c>
      <c r="K58" s="57">
        <v>260</v>
      </c>
      <c r="L58" s="57">
        <f>J58/H58*100</f>
        <v>8.278716798896172</v>
      </c>
      <c r="M58" s="57">
        <f>K58/J58*100</f>
        <v>108.33333333333333</v>
      </c>
    </row>
    <row r="59" spans="1:13" ht="13.5" customHeight="1">
      <c r="A59" s="51" t="s">
        <v>282</v>
      </c>
      <c r="B59" s="69"/>
      <c r="C59" s="52"/>
      <c r="D59" s="192" t="s">
        <v>201</v>
      </c>
      <c r="E59" s="192"/>
      <c r="F59" s="54">
        <v>47</v>
      </c>
      <c r="G59" s="55"/>
      <c r="H59" s="55"/>
      <c r="I59" s="56"/>
      <c r="J59" s="57"/>
      <c r="K59" s="57"/>
      <c r="L59" s="57"/>
      <c r="M59" s="57"/>
    </row>
    <row r="60" spans="1:13" ht="18.75" customHeight="1">
      <c r="A60" s="185"/>
      <c r="B60" s="44">
        <v>1</v>
      </c>
      <c r="C60" s="52"/>
      <c r="D60" s="192" t="s">
        <v>207</v>
      </c>
      <c r="E60" s="192"/>
      <c r="F60" s="54">
        <v>48</v>
      </c>
      <c r="G60" s="55">
        <v>846</v>
      </c>
      <c r="H60" s="55">
        <v>846</v>
      </c>
      <c r="I60" s="56">
        <f>H60/G60*100</f>
        <v>100</v>
      </c>
      <c r="J60" s="57">
        <v>834</v>
      </c>
      <c r="K60" s="57">
        <v>834</v>
      </c>
      <c r="L60" s="57">
        <f>J60/H60*100</f>
        <v>98.58156028368793</v>
      </c>
      <c r="M60" s="57">
        <f>K60/J60*100</f>
        <v>100</v>
      </c>
    </row>
    <row r="61" spans="1:13" ht="17.25" customHeight="1">
      <c r="A61" s="185"/>
      <c r="B61" s="44">
        <v>2</v>
      </c>
      <c r="C61" s="52"/>
      <c r="D61" s="192" t="s">
        <v>283</v>
      </c>
      <c r="E61" s="192"/>
      <c r="F61" s="54">
        <v>49</v>
      </c>
      <c r="G61" s="55">
        <v>830</v>
      </c>
      <c r="H61" s="55">
        <v>830</v>
      </c>
      <c r="I61" s="56">
        <f>H61/G61*100</f>
        <v>100</v>
      </c>
      <c r="J61" s="57">
        <v>833</v>
      </c>
      <c r="K61" s="57">
        <v>835</v>
      </c>
      <c r="L61" s="57">
        <f>J61/H61*100</f>
        <v>100.36144578313252</v>
      </c>
      <c r="M61" s="57">
        <f>K61/J61*100</f>
        <v>100.24009603841537</v>
      </c>
    </row>
    <row r="62" spans="1:13" ht="41.25" customHeight="1">
      <c r="A62" s="185"/>
      <c r="B62" s="44">
        <v>3</v>
      </c>
      <c r="C62" s="52"/>
      <c r="D62" s="192" t="s">
        <v>284</v>
      </c>
      <c r="E62" s="192"/>
      <c r="F62" s="54">
        <v>50</v>
      </c>
      <c r="G62" s="70">
        <v>4364</v>
      </c>
      <c r="H62" s="70">
        <v>4364</v>
      </c>
      <c r="I62" s="56">
        <f>H62/G62*100</f>
        <v>100</v>
      </c>
      <c r="J62" s="57">
        <f>H62*1.043</f>
        <v>4551.652</v>
      </c>
      <c r="K62" s="57">
        <f>J62*1.043</f>
        <v>4747.373036</v>
      </c>
      <c r="L62" s="57">
        <f>J62/H62*100</f>
        <v>104.3</v>
      </c>
      <c r="M62" s="57">
        <f>K62/J62*100</f>
        <v>104.3</v>
      </c>
    </row>
    <row r="63" spans="1:13" ht="40.5" customHeight="1">
      <c r="A63" s="185"/>
      <c r="B63" s="44">
        <v>4</v>
      </c>
      <c r="C63" s="52"/>
      <c r="D63" s="192" t="s">
        <v>285</v>
      </c>
      <c r="E63" s="192"/>
      <c r="F63" s="54">
        <v>51</v>
      </c>
      <c r="G63" s="70"/>
      <c r="H63" s="70"/>
      <c r="I63" s="56"/>
      <c r="J63" s="57"/>
      <c r="K63" s="57"/>
      <c r="L63" s="57"/>
      <c r="M63" s="57"/>
    </row>
    <row r="64" spans="1:13" ht="38.25" customHeight="1">
      <c r="A64" s="185"/>
      <c r="B64" s="44">
        <v>5</v>
      </c>
      <c r="C64" s="52"/>
      <c r="D64" s="192" t="s">
        <v>286</v>
      </c>
      <c r="E64" s="192"/>
      <c r="F64" s="54">
        <v>52</v>
      </c>
      <c r="G64" s="70">
        <f>G13/G61</f>
        <v>81.18192771084337</v>
      </c>
      <c r="H64" s="70">
        <f>H13/H61</f>
        <v>81.18192771084337</v>
      </c>
      <c r="I64" s="56">
        <f>H64/G64*100</f>
        <v>100</v>
      </c>
      <c r="J64" s="57">
        <f>H64*1.043</f>
        <v>84.67275060240962</v>
      </c>
      <c r="K64" s="57">
        <f>J64*1.043</f>
        <v>88.31367887831323</v>
      </c>
      <c r="L64" s="57">
        <f>J64/H64*100</f>
        <v>104.3</v>
      </c>
      <c r="M64" s="57">
        <f>K64/J64*100</f>
        <v>104.3</v>
      </c>
    </row>
    <row r="65" spans="1:13" ht="53.25" customHeight="1">
      <c r="A65" s="185"/>
      <c r="B65" s="44">
        <v>6</v>
      </c>
      <c r="C65" s="52"/>
      <c r="D65" s="192" t="s">
        <v>287</v>
      </c>
      <c r="E65" s="192"/>
      <c r="F65" s="54">
        <v>53</v>
      </c>
      <c r="G65" s="70"/>
      <c r="H65" s="70"/>
      <c r="I65" s="56"/>
      <c r="J65" s="57"/>
      <c r="K65" s="57"/>
      <c r="L65" s="57"/>
      <c r="M65" s="57"/>
    </row>
    <row r="66" spans="1:13" ht="39.75" customHeight="1">
      <c r="A66" s="185"/>
      <c r="B66" s="44">
        <v>7</v>
      </c>
      <c r="C66" s="52"/>
      <c r="D66" s="192" t="s">
        <v>288</v>
      </c>
      <c r="E66" s="192"/>
      <c r="F66" s="54">
        <v>54</v>
      </c>
      <c r="G66" s="70"/>
      <c r="H66" s="70"/>
      <c r="I66" s="56"/>
      <c r="J66" s="57"/>
      <c r="K66" s="57"/>
      <c r="L66" s="57"/>
      <c r="M66" s="57"/>
    </row>
    <row r="67" spans="1:13" ht="28.5" customHeight="1">
      <c r="A67" s="185"/>
      <c r="B67" s="44">
        <v>8</v>
      </c>
      <c r="C67" s="52"/>
      <c r="D67" s="192" t="s">
        <v>289</v>
      </c>
      <c r="E67" s="192"/>
      <c r="F67" s="54">
        <v>55</v>
      </c>
      <c r="G67" s="70">
        <f>G18/G12*1000</f>
        <v>991.095809094147</v>
      </c>
      <c r="H67" s="70">
        <f>H18/H12*1000</f>
        <v>991.095809094147</v>
      </c>
      <c r="I67" s="56">
        <f>H67/G67*100</f>
        <v>100</v>
      </c>
      <c r="J67" s="57">
        <f>H67*1.043</f>
        <v>1033.7129288851952</v>
      </c>
      <c r="K67" s="57">
        <f>J67*1.043</f>
        <v>1078.1625848272586</v>
      </c>
      <c r="L67" s="57">
        <f>J67/H67*100</f>
        <v>104.3</v>
      </c>
      <c r="M67" s="57">
        <f>K67/J67*100</f>
        <v>104.3</v>
      </c>
    </row>
    <row r="68" spans="1:13" ht="13.5" customHeight="1">
      <c r="A68" s="185"/>
      <c r="B68" s="44">
        <v>9</v>
      </c>
      <c r="C68" s="52"/>
      <c r="D68" s="192" t="s">
        <v>220</v>
      </c>
      <c r="E68" s="192"/>
      <c r="F68" s="54">
        <v>56</v>
      </c>
      <c r="G68" s="55">
        <v>1523</v>
      </c>
      <c r="H68" s="55">
        <v>1523</v>
      </c>
      <c r="I68" s="56">
        <f>H68/G68*100</f>
        <v>100</v>
      </c>
      <c r="J68" s="57">
        <v>1423</v>
      </c>
      <c r="K68" s="57">
        <v>1323</v>
      </c>
      <c r="L68" s="57">
        <f>J68/H68*100</f>
        <v>93.43401181877873</v>
      </c>
      <c r="M68" s="57">
        <f>K68/J68*100</f>
        <v>92.97259311314126</v>
      </c>
    </row>
    <row r="69" spans="1:13" ht="13.5" customHeight="1">
      <c r="A69" s="185"/>
      <c r="B69" s="44">
        <v>10</v>
      </c>
      <c r="C69" s="52"/>
      <c r="D69" s="192" t="s">
        <v>290</v>
      </c>
      <c r="E69" s="192"/>
      <c r="F69" s="54">
        <v>57</v>
      </c>
      <c r="G69" s="55">
        <v>753</v>
      </c>
      <c r="H69" s="55">
        <v>753</v>
      </c>
      <c r="I69" s="56">
        <f>H69/G69*100</f>
        <v>100</v>
      </c>
      <c r="J69" s="57">
        <v>703</v>
      </c>
      <c r="K69" s="57">
        <v>653</v>
      </c>
      <c r="L69" s="57">
        <f>J69/H69*100</f>
        <v>93.35989375830013</v>
      </c>
      <c r="M69" s="57">
        <f>K69/J69*100</f>
        <v>92.88762446657184</v>
      </c>
    </row>
    <row r="70" spans="1:13" ht="13.5" customHeight="1">
      <c r="A70" s="85"/>
      <c r="B70" s="86"/>
      <c r="C70" s="87"/>
      <c r="D70" s="88"/>
      <c r="E70" s="88"/>
      <c r="F70" s="89"/>
      <c r="G70" s="90"/>
      <c r="H70" s="90"/>
      <c r="I70" s="91"/>
      <c r="J70" s="92"/>
      <c r="K70" s="92"/>
      <c r="L70" s="92"/>
      <c r="M70" s="92"/>
    </row>
    <row r="71" spans="1:13" ht="14.25" customHeight="1">
      <c r="A71" s="71"/>
      <c r="B71" s="72"/>
      <c r="C71" s="73"/>
      <c r="D71" s="74"/>
      <c r="E71" s="74"/>
      <c r="F71" s="35"/>
      <c r="G71" s="36"/>
      <c r="H71" s="36"/>
      <c r="I71" s="34"/>
      <c r="J71" s="35"/>
      <c r="K71" s="36"/>
      <c r="L71" s="34"/>
      <c r="M71" s="34"/>
    </row>
    <row r="72" spans="1:13" ht="14.25" customHeight="1">
      <c r="A72" s="71"/>
      <c r="B72" s="72"/>
      <c r="C72" s="73"/>
      <c r="D72" s="75" t="s">
        <v>291</v>
      </c>
      <c r="E72" s="74" t="s">
        <v>292</v>
      </c>
      <c r="F72" s="35"/>
      <c r="G72" s="36"/>
      <c r="H72" s="36"/>
      <c r="I72" s="34"/>
      <c r="J72" s="35"/>
      <c r="K72" s="36"/>
      <c r="L72" s="34"/>
      <c r="M72" s="34"/>
    </row>
    <row r="73" spans="1:13" ht="14.25" customHeight="1">
      <c r="A73" s="72"/>
      <c r="B73" s="72"/>
      <c r="C73" s="76"/>
      <c r="D73" s="72" t="s">
        <v>293</v>
      </c>
      <c r="E73" s="77" t="s">
        <v>294</v>
      </c>
      <c r="F73" s="35"/>
      <c r="G73" s="36"/>
      <c r="H73" s="36"/>
      <c r="I73" s="34"/>
      <c r="J73" s="35"/>
      <c r="K73" s="36"/>
      <c r="L73" s="34"/>
      <c r="M73" s="34"/>
    </row>
    <row r="74" spans="1:13" ht="14.25" customHeight="1">
      <c r="A74" s="72"/>
      <c r="B74" s="72"/>
      <c r="C74" s="76"/>
      <c r="D74" s="72"/>
      <c r="E74" s="77"/>
      <c r="F74" s="35"/>
      <c r="G74" s="36"/>
      <c r="H74" s="36"/>
      <c r="I74" s="34"/>
      <c r="J74" s="35"/>
      <c r="K74" s="36"/>
      <c r="L74" s="34"/>
      <c r="M74" s="34"/>
    </row>
    <row r="75" spans="1:13" ht="15.75" customHeight="1">
      <c r="A75" s="72"/>
      <c r="B75" s="72"/>
      <c r="C75" s="93"/>
      <c r="D75" s="94"/>
      <c r="E75" s="143"/>
      <c r="F75" s="144"/>
      <c r="G75" s="145"/>
      <c r="H75" s="194"/>
      <c r="I75" s="194"/>
      <c r="J75" s="194"/>
      <c r="K75" s="194"/>
      <c r="L75" s="34"/>
      <c r="M75" s="34"/>
    </row>
    <row r="76" spans="1:14" ht="15.75" customHeight="1">
      <c r="A76" s="183" t="s">
        <v>320</v>
      </c>
      <c r="B76" s="183"/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78"/>
    </row>
    <row r="77" spans="1:13" ht="15.75" customHeight="1">
      <c r="A77" s="183" t="s">
        <v>321</v>
      </c>
      <c r="B77" s="183"/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</row>
    <row r="78" spans="1:13" ht="14.25" customHeight="1">
      <c r="A78" s="195"/>
      <c r="B78" s="195"/>
      <c r="C78" s="196"/>
      <c r="D78" s="196"/>
      <c r="E78" s="196"/>
      <c r="F78" s="196"/>
      <c r="G78" s="196"/>
      <c r="H78" s="196"/>
      <c r="I78" s="196"/>
      <c r="J78" s="95"/>
      <c r="K78" s="36"/>
      <c r="L78" s="34"/>
      <c r="M78" s="34"/>
    </row>
    <row r="79" spans="1:13" ht="14.25" customHeight="1">
      <c r="A79" s="72"/>
      <c r="B79" s="72"/>
      <c r="C79" s="76"/>
      <c r="D79" s="72"/>
      <c r="E79" s="77"/>
      <c r="F79" s="35"/>
      <c r="G79" s="36"/>
      <c r="H79" s="36"/>
      <c r="I79" s="34"/>
      <c r="J79" s="35"/>
      <c r="K79" s="36"/>
      <c r="L79" s="34"/>
      <c r="M79" s="34"/>
    </row>
    <row r="80" spans="1:13" ht="14.25" customHeight="1">
      <c r="A80" s="72"/>
      <c r="B80" s="72"/>
      <c r="C80" s="76"/>
      <c r="D80" s="72"/>
      <c r="E80" s="77"/>
      <c r="F80" s="35"/>
      <c r="G80" s="36"/>
      <c r="H80" s="36"/>
      <c r="I80" s="34"/>
      <c r="J80" s="35"/>
      <c r="K80" s="36"/>
      <c r="L80" s="34"/>
      <c r="M80" s="34"/>
    </row>
    <row r="81" spans="1:13" ht="14.25" customHeight="1">
      <c r="A81" s="72"/>
      <c r="B81" s="72"/>
      <c r="C81" s="76"/>
      <c r="D81" s="72"/>
      <c r="E81" s="77"/>
      <c r="F81" s="35"/>
      <c r="G81" s="36"/>
      <c r="H81" s="36"/>
      <c r="I81" s="34"/>
      <c r="J81" s="35"/>
      <c r="K81" s="36"/>
      <c r="L81" s="34"/>
      <c r="M81" s="34"/>
    </row>
  </sheetData>
  <sheetProtection/>
  <mergeCells count="72">
    <mergeCell ref="K3:M3"/>
    <mergeCell ref="H75:K75"/>
    <mergeCell ref="A78:B78"/>
    <mergeCell ref="C78:I78"/>
    <mergeCell ref="D64:E64"/>
    <mergeCell ref="D65:E65"/>
    <mergeCell ref="D66:E66"/>
    <mergeCell ref="D67:E67"/>
    <mergeCell ref="D68:E68"/>
    <mergeCell ref="D69:E69"/>
    <mergeCell ref="D54:E54"/>
    <mergeCell ref="D55:E55"/>
    <mergeCell ref="D56:E56"/>
    <mergeCell ref="D58:E58"/>
    <mergeCell ref="D59:E59"/>
    <mergeCell ref="A60:A69"/>
    <mergeCell ref="D60:E60"/>
    <mergeCell ref="D61:E61"/>
    <mergeCell ref="D62:E62"/>
    <mergeCell ref="D63:E63"/>
    <mergeCell ref="D48:E48"/>
    <mergeCell ref="D49:E49"/>
    <mergeCell ref="D50:E50"/>
    <mergeCell ref="D51:E51"/>
    <mergeCell ref="D52:E52"/>
    <mergeCell ref="D53:E53"/>
    <mergeCell ref="D42:E42"/>
    <mergeCell ref="D43:E43"/>
    <mergeCell ref="D44:E44"/>
    <mergeCell ref="D45:E45"/>
    <mergeCell ref="D46:E46"/>
    <mergeCell ref="D47:E47"/>
    <mergeCell ref="D35:E35"/>
    <mergeCell ref="A36:A47"/>
    <mergeCell ref="D36:E36"/>
    <mergeCell ref="D37:E37"/>
    <mergeCell ref="D38:E38"/>
    <mergeCell ref="D39:E39"/>
    <mergeCell ref="D40:E40"/>
    <mergeCell ref="D41:E41"/>
    <mergeCell ref="D22:E22"/>
    <mergeCell ref="D30:E30"/>
    <mergeCell ref="D31:E31"/>
    <mergeCell ref="D32:E32"/>
    <mergeCell ref="D33:E33"/>
    <mergeCell ref="D34:E34"/>
    <mergeCell ref="A13:A17"/>
    <mergeCell ref="D13:E13"/>
    <mergeCell ref="D16:E16"/>
    <mergeCell ref="D17:E17"/>
    <mergeCell ref="D18:E18"/>
    <mergeCell ref="A19:A32"/>
    <mergeCell ref="D19:E19"/>
    <mergeCell ref="B20:B30"/>
    <mergeCell ref="D20:E20"/>
    <mergeCell ref="D21:E21"/>
    <mergeCell ref="J9:J10"/>
    <mergeCell ref="K9:K10"/>
    <mergeCell ref="L9:M9"/>
    <mergeCell ref="B11:C11"/>
    <mergeCell ref="D11:E11"/>
    <mergeCell ref="D12:E12"/>
    <mergeCell ref="I4:M4"/>
    <mergeCell ref="A76:M76"/>
    <mergeCell ref="A77:M77"/>
    <mergeCell ref="A6:M6"/>
    <mergeCell ref="A9:C10"/>
    <mergeCell ref="D9:E10"/>
    <mergeCell ref="F9:F10"/>
    <mergeCell ref="G9:G10"/>
    <mergeCell ref="H9:H10"/>
    <mergeCell ref="I9:I10"/>
  </mergeCells>
  <printOptions/>
  <pageMargins left="0.7086614173228347" right="0.7086614173228347" top="0.5511811023622047" bottom="0.5511811023622047" header="1.062992125984252" footer="1.062992125984252"/>
  <pageSetup fitToHeight="0" fitToWidth="0"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Iorgu</dc:creator>
  <cp:keywords/>
  <dc:description/>
  <cp:lastModifiedBy>utilizator buget6</cp:lastModifiedBy>
  <cp:lastPrinted>2023-11-14T09:15:21Z</cp:lastPrinted>
  <dcterms:created xsi:type="dcterms:W3CDTF">2011-11-22T16:53:52Z</dcterms:created>
  <dcterms:modified xsi:type="dcterms:W3CDTF">2023-11-24T10:44:24Z</dcterms:modified>
  <cp:category/>
  <cp:version/>
  <cp:contentType/>
  <cp:contentStatus/>
  <cp:revision>5</cp:revision>
</cp:coreProperties>
</file>