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activeTab="1"/>
  </bookViews>
  <sheets>
    <sheet name="ANEXA_2" sheetId="1" r:id="rId1"/>
    <sheet name="Anexa_1" sheetId="2" r:id="rId2"/>
    <sheet name="Anexa_3" sheetId="3" r:id="rId3"/>
    <sheet name="Anexa_5" sheetId="4" r:id="rId4"/>
    <sheet name="Anexa 4" sheetId="5" r:id="rId5"/>
  </sheets>
  <definedNames>
    <definedName name="_xlnm.Print_Area" localSheetId="1">'Anexa_1'!$A$1:$P$75</definedName>
    <definedName name="_xlnm.Print_Area" localSheetId="0">'ANEXA_2'!$A$1:$V$190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L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</commentList>
</comments>
</file>

<file path=xl/sharedStrings.xml><?xml version="1.0" encoding="utf-8"?>
<sst xmlns="http://schemas.openxmlformats.org/spreadsheetml/2006/main" count="726" uniqueCount="483">
  <si>
    <t xml:space="preserve">AUTORITATEA ADMINISTRAŢIEI PUBLICE CENTRALE/LOCALE </t>
  </si>
  <si>
    <t xml:space="preserve">Operatorul economic :SC PIETE SI TARGURI CRAIOVA SRL </t>
  </si>
  <si>
    <t>Sediul/Adresa: CRAIOVA,DOLJ,CALEA BUCURESTI,NR.51</t>
  </si>
  <si>
    <t>Cod unic de înregistrare: 28001235</t>
  </si>
  <si>
    <t>INDICATORI</t>
  </si>
  <si>
    <t>Nr. rd.</t>
  </si>
  <si>
    <t>Aprobat</t>
  </si>
  <si>
    <t>Trim I</t>
  </si>
  <si>
    <t>Trim II</t>
  </si>
  <si>
    <t>Trim III</t>
  </si>
  <si>
    <t>4a</t>
  </si>
  <si>
    <t>6a</t>
  </si>
  <si>
    <t>I</t>
  </si>
  <si>
    <t>VENITURI TOTALE (Rd. 2 + Rd. 22 + Rd. 28)</t>
  </si>
  <si>
    <t>Venituri totale din exploatare (Rd. 3 + Rd. 8 + Rd. 9 + Rd. 12 + Rd. 13 + Rd. 14), din care:</t>
  </si>
  <si>
    <t>a)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</si>
  <si>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</si>
  <si>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</si>
  <si>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</si>
  <si>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</si>
  <si>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</si>
  <si>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</si>
  <si>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</si>
  <si>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</si>
  <si>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</si>
  <si>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</si>
  <si>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</si>
  <si>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</si>
  <si>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>din subvenţii şi transferuri de exploatare aferente cifrei de afaceri nete (Rd. 10 + Rd. 11), din care:</t>
  </si>
  <si>
    <t>c1</t>
  </si>
  <si>
    <t>subvenţii, cf. prevederilor legale în vigoare</t>
  </si>
  <si>
    <t>c2</t>
  </si>
  <si>
    <t>transferuri, cf. prevederilor legale în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</si>
  <si>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</si>
  <si>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</si>
  <si>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</si>
  <si>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</si>
  <si>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</si>
  <si>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</si>
  <si>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</si>
  <si>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</si>
  <si>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</si>
  <si>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din vânzarea activelor şi alte operaţii de capital (Rd. 18 + Rd. 19), din care: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</si>
  <si>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</si>
  <si>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</si>
  <si>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</si>
  <si>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</si>
  <si>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</si>
  <si>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</si>
  <si>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</si>
  <si>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</si>
  <si>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</si>
  <si>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</si>
  <si>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</si>
  <si>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</si>
  <si>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</si>
  <si>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</si>
  <si>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</si>
  <si>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(Rd. 30 + Rd. 136 + Rd. 144)</t>
  </si>
  <si>
    <t>Cheltuieli de exploatare (Rd. 31 + Rd. 79 + Rd. 86 + Rd. 120), din care:</t>
  </si>
  <si>
    <t>A. Cheltuieli cu bunuri şi servicii (Rd. 32 + Rd. 40 + Rd. 46), din care:</t>
  </si>
  <si>
    <t>A1</t>
  </si>
  <si>
    <t>Cheltuieli privind stocurile (Rd. 33 + Rd. 34 + Rd. 37 + Rd. 38 + Rd. 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</si>
  <si>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</si>
  <si>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</si>
  <si>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</si>
  <si>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</si>
  <si>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</si>
  <si>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</si>
  <si>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</si>
  <si>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</si>
  <si>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</si>
  <si>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</si>
  <si>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</si>
  <si>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</si>
  <si>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</si>
  <si>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 41 + Rd. 42 + Rd. 45), din care:</t>
  </si>
  <si>
    <t>cheltuieli cu întreţinerea şi reparaţiile</t>
  </si>
  <si>
    <t>cheltuieli privind chiriile (Rd. 43 + Rd. 44)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</si>
  <si>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</si>
  <si>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</si>
  <si>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</si>
  <si>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</si>
  <si>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terţi (Rd. 47 + Rd. 48 + Rd. 50 + Rd. 57 + Rd. 62 + Rd. 63 + Rd. 67 + Rd. 68 + Rd. 69 + Rd. 78),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</si>
  <si>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</si>
  <si>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</si>
  <si>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</si>
  <si>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</si>
  <si>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</si>
  <si>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</si>
  <si>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</si>
  <si>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</si>
  <si>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</si>
  <si>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</si>
  <si>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</si>
  <si>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 de promovare a produselor</t>
  </si>
  <si>
    <t>Ch. cu sponsorizarea potrivit OUG nr.2/2015(Rd. 58 + Rd. 59 + Rd. 60 + Rd. 61), din care:</t>
  </si>
  <si>
    <t>d1)</t>
  </si>
  <si>
    <t>ch. de sponsorizare in domeniul medical si sanatate</t>
  </si>
  <si>
    <t>d2)</t>
  </si>
  <si>
    <t>ch. de sponsorizare in domeniile educatie,invatamant,social  si sportiv,din care:</t>
  </si>
  <si>
    <t>d3)</t>
  </si>
  <si>
    <t>-pentru cluburile sportive</t>
  </si>
  <si>
    <t>d4)</t>
  </si>
  <si>
    <t xml:space="preserve"> cheltuieli de sponsorizare pentru alte actiuni si activitati</t>
  </si>
  <si>
    <t>cheltuieli cu transportul de bunuri şi persoane</t>
  </si>
  <si>
    <t>cheltuieli de deplasare, detaşare, transfer, din care:</t>
  </si>
  <si>
    <t>- cheltuieli cu diurna (Rd. 65 + Rd. 66), din care:</t>
  </si>
  <si>
    <t>- internă</t>
  </si>
  <si>
    <t>- externă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</si>
  <si>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</si>
  <si>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</si>
  <si>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</si>
  <si>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</si>
  <si>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</si>
  <si>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</si>
  <si>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</si>
  <si>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</si>
  <si>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</si>
  <si>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</si>
  <si>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</si>
  <si>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</si>
  <si>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</si>
  <si>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</si>
  <si>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 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</si>
  <si>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</si>
  <si>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</si>
  <si>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</si>
  <si>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</si>
  <si>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</si>
  <si>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</si>
  <si>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</si>
  <si>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</si>
  <si>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>B. Cheltuieli cu impozite, taxe şi vărsăminte asimilate (Rd. 80 + Rd. 81 + Rd. 82 + Rd. 83 + Rd. 84 + Rd. 85), din care:</t>
  </si>
  <si>
    <t>ch. cu taxa pt. 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</si>
  <si>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</si>
  <si>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</si>
  <si>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</si>
  <si>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</si>
  <si>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</si>
  <si>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 87 + Rd. 100 + Rd. 104 + Rd. 113), din care:</t>
  </si>
  <si>
    <t>C0</t>
  </si>
  <si>
    <t>Cheltuieli de natură salarială (Rd. 88 + Rd. 92)</t>
  </si>
  <si>
    <t>C1</t>
  </si>
  <si>
    <t>Cheltuieli cu salariile (Rd. 89 + Rd. 90 + Rd. 91), din care:</t>
  </si>
  <si>
    <t>a) salarii de bază</t>
  </si>
  <si>
    <t>b) sporuri, prime şi alte bonificaţii aferente salariului de bază (conform CCM)</t>
  </si>
  <si>
    <t>c) alte bonificaţii (conform CCM)</t>
  </si>
  <si>
    <t>C2</t>
  </si>
  <si>
    <t>Bonusuri (Rd. 93 + Rd. 96 + Rd. 97 + Rd. 98+ Rd. 99), din care:</t>
  </si>
  <si>
    <t>a) cheltuieli sociale prevăzute la art. 25 din Legea nr. 227/2015 privind Codul fiscal,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</si>
  <si>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</si>
  <si>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</si>
  <si>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</si>
  <si>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</si>
  <si>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</si>
  <si>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</si>
  <si>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C3</t>
  </si>
  <si>
    <t>Alte cheltuieli cu personalul (Rd. 101 + Rd. 102 + Rd. 103), din care: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</si>
  <si>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</si>
  <si>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</si>
  <si>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restructurării, privatizării, administrator special, alte comisii şi comitete</t>
  </si>
  <si>
    <t>C4</t>
  </si>
  <si>
    <t>Cheltuieli aferente contractului de mandat şi a altor organe de conducere şi control, comisii şi comitete (Rd. 105 + Rd. 108 + Rd. 111 + Rd. 112), din care:</t>
  </si>
  <si>
    <t>a) pentru directori/directorat</t>
  </si>
  <si>
    <t>- componenta fixă</t>
  </si>
  <si>
    <t>- 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</si>
  <si>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</si>
  <si>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</si>
  <si>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</si>
  <si>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</si>
  <si>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>D. Alte cheltuieli de exploatare (Rd. 121 + Rd. 124 + Rd. 125 + Rd. 126 + Rd. 127 + Rd. 128), din care:</t>
  </si>
  <si>
    <t>cheltuieli cu majorări şi penalităţi (Rd. 122 + Rd.123), din care: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</si>
  <si>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</si>
  <si>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</si>
  <si>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</si>
  <si>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</si>
  <si>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</si>
  <si>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 129 - Rd. 131), din care:</t>
  </si>
  <si>
    <t>cheltuieli privind ajustările şi provizioanele</t>
  </si>
  <si>
    <t>f1.1)</t>
  </si>
  <si>
    <t>- provizioane privind participarea la profit a salariaţilor</t>
  </si>
  <si>
    <t>f1.2)</t>
  </si>
  <si>
    <t>- provizioane în legătură cu contractul de mandat</t>
  </si>
  <si>
    <t>venituri din provizioane şi ajustări pentru depreciere sau pierderi de valoare, din care:</t>
  </si>
  <si>
    <t>f2.1)</t>
  </si>
  <si>
    <t>din anularea provizioanelor (Rd. 133 + Rd. 134 + Rd. 135),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</si>
  <si>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</si>
  <si>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</si>
  <si>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</si>
  <si>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 137 + Rd. 140 + Rd. 143), din care:</t>
  </si>
  <si>
    <t>cheltuieli privind dobânzile, din care:</t>
  </si>
  <si>
    <t>aferente creditelor pentru investiţii</t>
  </si>
  <si>
    <t>aferente creditelor pentru activitatea curentă</t>
  </si>
  <si>
    <t>cheltuieli din diferenţe de curs valutar ), din care:</t>
  </si>
  <si>
    <t>alte cheltuieli financiare</t>
  </si>
  <si>
    <t>Cheltuieli extraordinare</t>
  </si>
  <si>
    <t>III</t>
  </si>
  <si>
    <t>IV</t>
  </si>
  <si>
    <t>IMPOZIT PE PROFIT</t>
  </si>
  <si>
    <t>V</t>
  </si>
  <si>
    <t>DATE DE FUNDAMENTARE</t>
  </si>
  <si>
    <t>Nr. de personal prognozat la finele anului</t>
  </si>
  <si>
    <t>Plăţi restante</t>
  </si>
  <si>
    <t>STOIAN CRISTIAN</t>
  </si>
  <si>
    <t>AUTORITATEA ADMINISTRAŢIEI PUBLICE CENTRALE/LOCALE                                                                                                                                               Anexa 1</t>
  </si>
  <si>
    <t>Sediul/Adresa:CRAIOVA,DOLJ,CALEA BUCURESTI,NR.51</t>
  </si>
  <si>
    <t xml:space="preserve"> BUGETUL  DE VENITURI ŞI CHELTUIELI RECTIFICAT AL SC PIETE SI TARGURI CRAIOVA SRL</t>
  </si>
  <si>
    <t>mii lei</t>
  </si>
  <si>
    <t>Estimări an 2019</t>
  </si>
  <si>
    <t xml:space="preserve">         %</t>
  </si>
  <si>
    <t>9=7/6</t>
  </si>
  <si>
    <t>10=8/7</t>
  </si>
  <si>
    <t>VENITURI TOTALE 
(Rd.1 = Rd. 2 + Rd. 5 + Rd. 6)</t>
  </si>
  <si>
    <t>Venituri totale din exploatare, din care:</t>
  </si>
  <si>
    <t>Venituri financiare</t>
  </si>
  <si>
    <t>CHELTUIELI TOTALE (Rd. 7 = Rd. 8 + Rd. 20 + Rd. 21)</t>
  </si>
  <si>
    <t>0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</si>
  <si>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</si>
  <si>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</si>
  <si>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</si>
  <si>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</si>
  <si>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</si>
  <si>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</si>
  <si>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</si>
  <si>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Cheltuieli de natură salarială (Rd. 13 + Rd. 14)</t>
  </si>
  <si>
    <t>ch. cu salariile</t>
  </si>
  <si>
    <t>bonusuri</t>
  </si>
  <si>
    <t>alte cheltuieli cu personalul, din care:</t>
  </si>
  <si>
    <t>cheltuieli cu plăţi compensatorii aferente disponibilizărilor de personal</t>
  </si>
  <si>
    <t>Cheltuieli aferente contractului de mandat şi a altor organe de conducere şi control, comisii şi comitete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</si>
  <si>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</si>
  <si>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</si>
  <si>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</si>
  <si>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</si>
  <si>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</si>
  <si>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</si>
  <si>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</si>
  <si>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</si>
  <si>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</si>
  <si>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</si>
  <si>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</si>
  <si>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</si>
  <si>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</si>
  <si>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Minimim 50% vărsăminte la bugetul de stat sau local în cazul regiilor autonome, ori dividende cuvenite actionarilor,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</si>
  <si>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</si>
  <si>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</si>
  <si>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</si>
  <si>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</si>
  <si>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</si>
  <si>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</si>
  <si>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</si>
  <si>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</si>
  <si>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</si>
  <si>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</si>
  <si>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</si>
  <si>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</si>
  <si>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cheltuieli cu reclama şi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</si>
  <si>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</si>
  <si>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</si>
  <si>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</si>
  <si>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</si>
  <si>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</si>
  <si>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PENTRU INVESTIŢII</t>
  </si>
  <si>
    <t>X</t>
  </si>
  <si>
    <t>Nr. mediu de salariaţi total</t>
  </si>
  <si>
    <t>Câştigul mediu lunar pe salariat (lei/persoană) determinat pe baza cheltuielilor de natură salarială (Rd. 12/Rd. 49)/12 * 1000</t>
  </si>
  <si>
    <t>Câştigul mediu lunar pe salariat determinat pe baza cheltuielilor cu salariile (lei/persoană) (Rd. 13/Rd. 49)/12 * 1000</t>
  </si>
  <si>
    <t>Productivitatea muncii în unităţi valorice pe total personal mediu (mii lei/persoană) (Rd. 2/Rd. 49)</t>
  </si>
  <si>
    <t>Cheltuieli totale la 1000 lei venituri totale (Rd. 7/Rd. 1) x 1000</t>
  </si>
  <si>
    <t>Creanţe restante</t>
  </si>
  <si>
    <t xml:space="preserve">              CONDUCATORUL UNITATII</t>
  </si>
  <si>
    <t>DIRECTOR ECONOMIC</t>
  </si>
  <si>
    <t>Nr. crt.</t>
  </si>
  <si>
    <t xml:space="preserve">Măsuri de îmbunătăţire a rezultatului brut şi reducere a plăţilor restante </t>
  </si>
  <si>
    <t>Măsuri</t>
  </si>
  <si>
    <t>Termen de realizare</t>
  </si>
  <si>
    <t>An 2018</t>
  </si>
  <si>
    <t>Rezultat brut (+/-)</t>
  </si>
  <si>
    <t>Rezultat brut</t>
  </si>
  <si>
    <t>Pct. I</t>
  </si>
  <si>
    <t>Măsuri de îmbunătăţire a rezultatului brut şi reducere a plăţilor restante</t>
  </si>
  <si>
    <t>31</t>
  </si>
  <si>
    <t>+1</t>
  </si>
  <si>
    <t>Măsura 1. Contracte noi</t>
  </si>
  <si>
    <t>Măsura 2. . . . . . . . . . . . . . . . . . . . . . . . .</t>
  </si>
  <si>
    <t>. . . . .</t>
  </si>
  <si>
    <t xml:space="preserve">Măsura n. . . . . . . . . . . . </t>
  </si>
  <si>
    <t>TOTAL Pct. I</t>
  </si>
  <si>
    <t>Pct. II</t>
  </si>
  <si>
    <t>Cauze care diminuează efectul măsurilor prevăzute la Pct. I</t>
  </si>
  <si>
    <t xml:space="preserve">Cauza 1. Reducerea veniturilor </t>
  </si>
  <si>
    <t>Cauza 2. Crestere cheltuieli cu intretinerea si functionarea societatii</t>
  </si>
  <si>
    <t>Cauza 2. Crestere cheltuieli cu personalul</t>
  </si>
  <si>
    <t xml:space="preserve">Cauza n. . . . . . . . . . . . . . . . . . . . . . </t>
  </si>
  <si>
    <t>TOTAL Pct. II</t>
  </si>
  <si>
    <t>Pct. III</t>
  </si>
  <si>
    <t>TOTAL GENERAL Pct. I + Pct. II</t>
  </si>
  <si>
    <t>Estimări an 2020</t>
  </si>
  <si>
    <t>Productivitatea muncii în unităţi fizice pe total personal mediu recalculat cf Legii anuale a bugetului de stat(mii lei/persoana)(Rd.2/Rd.49)</t>
  </si>
  <si>
    <t>Productivitatea muncii în unităţi fizice pe total personal mediu (cantitate produse finite/persoană)</t>
  </si>
  <si>
    <t>PE ANUL 2018</t>
  </si>
  <si>
    <t>Prevederi an precedent 2017</t>
  </si>
  <si>
    <t>BVC rectificat an curent 2018,din care:</t>
  </si>
  <si>
    <t>conform Hotararii C.A.</t>
  </si>
  <si>
    <t>Cheltuieli cu contributiile datorate de angajator</t>
  </si>
  <si>
    <t>REZULTATUL BRUT (profit/pierdere)   (Rd.1-Rd.29)</t>
  </si>
  <si>
    <t>venituri neimpozabile</t>
  </si>
  <si>
    <t>cheltuieli nedeductibile fiscal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</si>
  <si>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</si>
  <si>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</si>
  <si>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</si>
  <si>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</si>
  <si>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</si>
  <si>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 xml:space="preserve">Nr.mediu de salariaţi </t>
  </si>
  <si>
    <t>Castigul mediu lunar pe salariat determinat pe baza cheltuielilor de natura salariala              [(Rd.147-Rd.93-Rd98/rd.153]/12*1000</t>
  </si>
  <si>
    <t>x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</si>
  <si>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</si>
  <si>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</si>
  <si>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</si>
  <si>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</si>
  <si>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</si>
  <si>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</si>
  <si>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</si>
  <si>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</si>
  <si>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</si>
  <si>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</si>
  <si>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</si>
  <si>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</si>
  <si>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</si>
  <si>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</si>
  <si>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</si>
  <si>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</si>
  <si>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</si>
  <si>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>ADMINISTRATOR/DIRECTOR GENERAL</t>
  </si>
  <si>
    <t>MARACINE ALIN MADALIN</t>
  </si>
  <si>
    <t>DIRECTOR TEHNIC</t>
  </si>
  <si>
    <t>NEAGOE CLAUDIU STEFAN</t>
  </si>
  <si>
    <t>SEF SERVICIU</t>
  </si>
  <si>
    <t>FINANCIAR CONTABIL</t>
  </si>
  <si>
    <t>DIRECTOR DEZVOLTARE</t>
  </si>
  <si>
    <t>CRACIUN STEFANIA</t>
  </si>
  <si>
    <t>MARIN MARIAN VIOREL</t>
  </si>
  <si>
    <t xml:space="preserve">                NEAGOE CLAUDIU STEFAN</t>
  </si>
  <si>
    <t>Gradul de realizare a veniturilor totale</t>
  </si>
  <si>
    <t xml:space="preserve">Nr </t>
  </si>
  <si>
    <t xml:space="preserve">INDICATORI </t>
  </si>
  <si>
    <t>%        4=3/2</t>
  </si>
  <si>
    <t>%        7=6/5</t>
  </si>
  <si>
    <t>Crt</t>
  </si>
  <si>
    <t>Realizat</t>
  </si>
  <si>
    <t>I.</t>
  </si>
  <si>
    <t>Venituri totale (rd.1+rd.2+rd.3), din care:</t>
  </si>
  <si>
    <t xml:space="preserve">Venituri din exploatare </t>
  </si>
  <si>
    <t xml:space="preserve">                  Prevederi an 2016</t>
  </si>
  <si>
    <t xml:space="preserve">           Prevederi an 2017</t>
  </si>
  <si>
    <t xml:space="preserve">           Mii lei</t>
  </si>
  <si>
    <t xml:space="preserve">                             Anexa nr.3</t>
  </si>
  <si>
    <t>Anexa nr.4</t>
  </si>
  <si>
    <t>Data finalizării investiţiei</t>
  </si>
  <si>
    <t>an precedent 2017</t>
  </si>
  <si>
    <t>Valoare</t>
  </si>
  <si>
    <t>Realizat/ Preliminat</t>
  </si>
  <si>
    <t>an curent 2018</t>
  </si>
  <si>
    <t>an 2019</t>
  </si>
  <si>
    <t>an 2020</t>
  </si>
  <si>
    <t>Surse proprii, din care:</t>
  </si>
  <si>
    <t xml:space="preserve">  a) - amortizare</t>
  </si>
  <si>
    <t xml:space="preserve">  b) – profit 2016</t>
  </si>
  <si>
    <t xml:space="preserve">  c) – profit 2017</t>
  </si>
  <si>
    <t xml:space="preserve">  d) – profit 2018</t>
  </si>
  <si>
    <t xml:space="preserve">  e) – alte rezerve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</si>
  <si>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</si>
  <si>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</si>
  <si>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</si>
  <si>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</si>
  <si>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</si>
  <si>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</si>
  <si>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</si>
  <si>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</si>
  <si>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</si>
  <si>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</si>
  <si>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</si>
  <si>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</si>
  <si>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</si>
  <si>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 xml:space="preserve">   - Modernizare Piata Garii(Actualizare PT, DE si executie)</t>
  </si>
  <si>
    <t xml:space="preserve">   - Modernizare Grup social Piata Centrala(Actualizare PT, DE si executie)</t>
  </si>
  <si>
    <t>c) pentru bunurile de natura domeniului privat al statului sau al unităţii administrativ teritoriale:</t>
  </si>
  <si>
    <t>_(denumire obiectiv)</t>
  </si>
  <si>
    <t>Investiţii noi, din care:</t>
  </si>
  <si>
    <t xml:space="preserve">   - Gard beton Targ Municipal(SF, PT,DE)</t>
  </si>
  <si>
    <t xml:space="preserve">   - Gard beton Targ Municipal(executie)</t>
  </si>
  <si>
    <t xml:space="preserve">   - Alimentare cu energie electrica spatii legume-fructeTarg Municipal</t>
  </si>
  <si>
    <t xml:space="preserve">   - Canalizare-alimentare cu apa spatii legume fructe Targ Municipal </t>
  </si>
  <si>
    <t xml:space="preserve">   - Platforma gunoi spatii legume fructeTarg Municipal</t>
  </si>
  <si>
    <t xml:space="preserve">   - Modul birou inspectori Targ Municipal sector legume fructe</t>
  </si>
  <si>
    <t xml:space="preserve">   - Modul grup sanitar Targ Municipal </t>
  </si>
  <si>
    <t xml:space="preserve">   - Cabina paza Targ Municipal </t>
  </si>
  <si>
    <t>Investiţii efectuate la imobilizările corporale existente (modernizări), din care:</t>
  </si>
  <si>
    <t xml:space="preserve">   - Modernizare Piata Brazda lui Novac (executie)</t>
  </si>
  <si>
    <t xml:space="preserve">   - Modernizare Piata Valea Rosie (SF,PT, DE)</t>
  </si>
  <si>
    <t xml:space="preserve">   - Modernizare PiataValea Rosie (executie)</t>
  </si>
  <si>
    <t>Dotări (alte achiziţii de imobilizări corporale)</t>
  </si>
  <si>
    <t xml:space="preserve">   - Sistem bariere Piata Centrala Str.V.Alecsandri</t>
  </si>
  <si>
    <t xml:space="preserve">   - Sistem bariere Piata Centrala Str.N.Balcescu</t>
  </si>
  <si>
    <t xml:space="preserve">   - Sistem bariere Targ Municipal</t>
  </si>
  <si>
    <t xml:space="preserve">   - Autovehicul intretinere si control piete</t>
  </si>
  <si>
    <t>Rambursări de rate aferente creditelor pentru investiţii, din care:</t>
  </si>
  <si>
    <t xml:space="preserve">   a) - interne</t>
  </si>
  <si>
    <t xml:space="preserve">   b)- externe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</si>
  <si>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</si>
  <si>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</si>
  <si>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</si>
  <si>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</si>
  <si>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 xml:space="preserve">Plăţi restante </t>
  </si>
  <si>
    <t>567</t>
  </si>
  <si>
    <t>31,12,2019</t>
  </si>
  <si>
    <t>31,12,2020</t>
  </si>
  <si>
    <t>31,12,2018</t>
  </si>
  <si>
    <t>-495</t>
  </si>
  <si>
    <t>01.2018</t>
  </si>
  <si>
    <t>08.2018</t>
  </si>
  <si>
    <t>04.2019</t>
  </si>
  <si>
    <t>08.2019</t>
  </si>
  <si>
    <t>08.2020</t>
  </si>
  <si>
    <t>09.2020</t>
  </si>
  <si>
    <t>12.2017</t>
  </si>
  <si>
    <t>Programul de investiţii, dotări şi sursele de finanţare</t>
  </si>
  <si>
    <t>d) pentru bunurile luate în concesiune, închiriate sau în locaţie de gestiune, exclusiv cele din domeniul public sau privat al statului sau al unităţii administrativ teritoriale:</t>
  </si>
  <si>
    <t>FINANCIAR CONTABILITATE</t>
  </si>
  <si>
    <t>Propuneri rectificare an curent 2018</t>
  </si>
  <si>
    <t>% 6=5/4*100</t>
  </si>
  <si>
    <t xml:space="preserve"> mii lei</t>
  </si>
  <si>
    <t>Prevederi an curent 2018</t>
  </si>
  <si>
    <t xml:space="preserve"> Realizat an 2017</t>
  </si>
  <si>
    <t>%</t>
  </si>
  <si>
    <t>9=8/5*100</t>
  </si>
  <si>
    <t>10=8/6*100</t>
  </si>
  <si>
    <t>conform HCL  Nr.442 2017</t>
  </si>
  <si>
    <t>Sef Serv.fin.ctb</t>
  </si>
  <si>
    <t xml:space="preserve">     ADMINISTRATOR</t>
  </si>
  <si>
    <t xml:space="preserve">    STOIAN CRISTIAN</t>
  </si>
  <si>
    <t>10.2018</t>
  </si>
  <si>
    <t>09.2018</t>
  </si>
  <si>
    <t>11.2018</t>
  </si>
  <si>
    <t>12.2018</t>
  </si>
  <si>
    <t xml:space="preserve">   - Modernizare Piata Brazda lui Novac (PT, DE)</t>
  </si>
  <si>
    <t xml:space="preserve">    -Hale comercializare produse second-hand Targ Municipal(SF)</t>
  </si>
  <si>
    <t xml:space="preserve">    -Hale comercializare produse second-hand Targ Municipal(PT.DE si executie)</t>
  </si>
  <si>
    <t xml:space="preserve">   - Sistem supraveghere-SF(P.Centrala,Cv.Noua Big,Gara,Valea Rosie si Targ Municipal)</t>
  </si>
  <si>
    <t xml:space="preserve">   -Modernizare Piata Brazda lui Novac(SF)</t>
  </si>
  <si>
    <t xml:space="preserve">   -Modernizare Piata Ciuperca(SF)</t>
  </si>
  <si>
    <t xml:space="preserve">   - Cabina utilaj multifunctional</t>
  </si>
  <si>
    <t>Aprobat an curent 2018</t>
  </si>
  <si>
    <t>Influente (+/-)</t>
  </si>
  <si>
    <t>Propuneri rectificare an curent</t>
  </si>
  <si>
    <t xml:space="preserve">    -Hale comercializare produse second-hand Targ Municipal(SF,PT si DE)</t>
  </si>
  <si>
    <t xml:space="preserve">    -Hale comercializare produse second-hand Targ Municipal(executie)</t>
  </si>
  <si>
    <t xml:space="preserve">   - Sistem control acces auto Targ Municipal,Str.Raului,nr.333A</t>
  </si>
  <si>
    <t>-4</t>
  </si>
  <si>
    <t>-19</t>
  </si>
  <si>
    <t>+23</t>
  </si>
  <si>
    <t>23</t>
  </si>
  <si>
    <t>-23</t>
  </si>
  <si>
    <t>Buget rectificat an curent 2018</t>
  </si>
  <si>
    <t>440</t>
  </si>
  <si>
    <t>4620</t>
  </si>
  <si>
    <t>conform HCL  Nr.45 /2018,HCL 293/2018,HCL 340/2018</t>
  </si>
  <si>
    <t xml:space="preserve">               ADMINISTRATOR</t>
  </si>
  <si>
    <t xml:space="preserve">               MARIN MARIAN VIOREL</t>
  </si>
  <si>
    <t xml:space="preserve">   DIRECTOR ECONOMIC                                                 DIRECTOR TEHNIC                          DIRECTOR DEZVOLTARE</t>
  </si>
  <si>
    <t xml:space="preserve">        STOIAN CRISTIAN</t>
  </si>
  <si>
    <t xml:space="preserve">                     CRACIUN STEFANIA</t>
  </si>
  <si>
    <t>SEF SERV. FINANCIAR CONTABILITATE</t>
  </si>
  <si>
    <t>Aprobat an curent 2018 prin HCL 45/2018,293/2018,340/2018,425/2018</t>
  </si>
  <si>
    <t>1468</t>
  </si>
  <si>
    <t>1511</t>
  </si>
  <si>
    <t>94</t>
  </si>
  <si>
    <t xml:space="preserve"> Realizat an 2018 la 31.10.2018</t>
  </si>
  <si>
    <t>LA Hotărârea nr.508/20.12.2018</t>
  </si>
  <si>
    <t>Preşedinte de şedintă</t>
  </si>
  <si>
    <t>Adrian Cosman</t>
  </si>
  <si>
    <t>ANEXA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</si>
</sst>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0.00_ ;\-0.00\ "/>
    <numFmt numFmtId="190" formatCode="dd/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.##0"/>
    <numFmt numFmtId="196" formatCode="0.00;[Red]0.00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right"/>
    </xf>
    <xf numFmtId="0" fontId="9" fillId="32" borderId="15" xfId="58" applyFont="1" applyFill="1" applyBorder="1" applyAlignment="1">
      <alignment horizontal="center"/>
      <protection/>
    </xf>
    <xf numFmtId="1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/>
    </xf>
    <xf numFmtId="188" fontId="9" fillId="0" borderId="1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/>
    </xf>
    <xf numFmtId="0" fontId="9" fillId="32" borderId="15" xfId="58" applyFont="1" applyFill="1" applyBorder="1" applyAlignment="1">
      <alignment horizontal="right"/>
      <protection/>
    </xf>
    <xf numFmtId="0" fontId="3" fillId="0" borderId="15" xfId="0" applyNumberFormat="1" applyFont="1" applyBorder="1" applyAlignment="1">
      <alignment/>
    </xf>
    <xf numFmtId="0" fontId="9" fillId="32" borderId="15" xfId="57" applyFont="1" applyFill="1" applyBorder="1" applyAlignment="1">
      <alignment horizontal="center" wrapText="1"/>
      <protection/>
    </xf>
    <xf numFmtId="2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189" fontId="3" fillId="0" borderId="22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right" vertical="top"/>
    </xf>
    <xf numFmtId="2" fontId="3" fillId="0" borderId="22" xfId="0" applyNumberFormat="1" applyFont="1" applyBorder="1" applyAlignment="1">
      <alignment horizontal="right" vertical="top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 wrapText="1"/>
    </xf>
    <xf numFmtId="189" fontId="3" fillId="0" borderId="24" xfId="0" applyNumberFormat="1" applyFont="1" applyBorder="1" applyAlignment="1">
      <alignment horizontal="right" vertical="top"/>
    </xf>
    <xf numFmtId="49" fontId="3" fillId="0" borderId="25" xfId="0" applyNumberFormat="1" applyFont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1" fontId="3" fillId="0" borderId="24" xfId="0" applyNumberFormat="1" applyFont="1" applyBorder="1" applyAlignment="1">
      <alignment horizontal="right" vertical="top"/>
    </xf>
    <xf numFmtId="189" fontId="3" fillId="0" borderId="26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2" fillId="0" borderId="0" xfId="58" applyFont="1" applyFill="1" applyBorder="1" applyAlignment="1">
      <alignment horizontal="center" wrapText="1"/>
      <protection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/>
    </xf>
    <xf numFmtId="49" fontId="9" fillId="0" borderId="15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/>
    </xf>
    <xf numFmtId="188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left" vertical="top"/>
    </xf>
    <xf numFmtId="0" fontId="12" fillId="0" borderId="0" xfId="0" applyFont="1" applyAlignment="1">
      <alignment wrapText="1"/>
    </xf>
    <xf numFmtId="0" fontId="12" fillId="32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wrapText="1"/>
    </xf>
    <xf numFmtId="0" fontId="18" fillId="32" borderId="19" xfId="0" applyFont="1" applyFill="1" applyBorder="1" applyAlignment="1">
      <alignment horizontal="center" wrapText="1"/>
    </xf>
    <xf numFmtId="0" fontId="18" fillId="0" borderId="3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18" fillId="32" borderId="11" xfId="0" applyNumberFormat="1" applyFont="1" applyFill="1" applyBorder="1" applyAlignment="1">
      <alignment horizontal="center"/>
    </xf>
    <xf numFmtId="3" fontId="12" fillId="32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3" fontId="12" fillId="32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2" xfId="0" applyFont="1" applyBorder="1" applyAlignment="1">
      <alignment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/>
    </xf>
    <xf numFmtId="0" fontId="18" fillId="32" borderId="11" xfId="0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18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 vertical="center" wrapText="1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20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20" fillId="0" borderId="0" xfId="58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32" borderId="42" xfId="0" applyFont="1" applyFill="1" applyBorder="1" applyAlignment="1">
      <alignment wrapText="1"/>
    </xf>
    <xf numFmtId="0" fontId="18" fillId="32" borderId="43" xfId="0" applyFont="1" applyFill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12" fillId="0" borderId="44" xfId="0" applyFont="1" applyBorder="1" applyAlignment="1">
      <alignment wrapText="1"/>
    </xf>
    <xf numFmtId="0" fontId="18" fillId="32" borderId="44" xfId="0" applyFont="1" applyFill="1" applyBorder="1" applyAlignment="1">
      <alignment horizontal="left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wrapText="1"/>
    </xf>
    <xf numFmtId="0" fontId="20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wrapText="1"/>
    </xf>
    <xf numFmtId="0" fontId="18" fillId="0" borderId="20" xfId="0" applyFont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18" fillId="0" borderId="11" xfId="0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1" fontId="12" fillId="32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48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1" fontId="3" fillId="0" borderId="48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/>
    </xf>
    <xf numFmtId="1" fontId="3" fillId="0" borderId="50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center"/>
    </xf>
    <xf numFmtId="49" fontId="18" fillId="32" borderId="19" xfId="0" applyNumberFormat="1" applyFont="1" applyFill="1" applyBorder="1" applyAlignment="1">
      <alignment horizontal="center" wrapText="1"/>
    </xf>
    <xf numFmtId="49" fontId="18" fillId="0" borderId="11" xfId="0" applyNumberFormat="1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center"/>
    </xf>
    <xf numFmtId="49" fontId="12" fillId="32" borderId="11" xfId="0" applyNumberFormat="1" applyFont="1" applyFill="1" applyBorder="1" applyAlignment="1">
      <alignment/>
    </xf>
    <xf numFmtId="49" fontId="18" fillId="32" borderId="11" xfId="0" applyNumberFormat="1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32" borderId="20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right" vertical="top"/>
    </xf>
    <xf numFmtId="1" fontId="3" fillId="0" borderId="16" xfId="0" applyNumberFormat="1" applyFont="1" applyBorder="1" applyAlignment="1">
      <alignment horizontal="right" wrapText="1"/>
    </xf>
    <xf numFmtId="1" fontId="3" fillId="0" borderId="17" xfId="0" applyNumberFormat="1" applyFont="1" applyBorder="1" applyAlignment="1">
      <alignment horizontal="right"/>
    </xf>
    <xf numFmtId="1" fontId="9" fillId="32" borderId="15" xfId="58" applyNumberFormat="1" applyFont="1" applyFill="1" applyBorder="1" applyAlignment="1">
      <alignment horizontal="right"/>
      <protection/>
    </xf>
    <xf numFmtId="0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96" fontId="3" fillId="0" borderId="11" xfId="0" applyNumberFormat="1" applyFont="1" applyBorder="1" applyAlignment="1">
      <alignment horizontal="right" vertical="top"/>
    </xf>
    <xf numFmtId="1" fontId="24" fillId="0" borderId="15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3" fillId="0" borderId="19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top"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9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12" fillId="0" borderId="0" xfId="58" applyFont="1" applyFill="1" applyBorder="1" applyAlignment="1">
      <alignment horizontal="center" wrapText="1"/>
      <protection/>
    </xf>
    <xf numFmtId="0" fontId="20" fillId="0" borderId="0" xfId="0" applyFont="1" applyBorder="1" applyAlignment="1">
      <alignment horizontal="center"/>
    </xf>
    <xf numFmtId="0" fontId="14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42" fillId="0" borderId="0" xfId="0" applyNumberFormat="1" applyFont="1" applyAlignment="1">
      <alignment horizontal="center" wrapText="1"/>
    </xf>
    <xf numFmtId="0" fontId="42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zoomScaleSheetLayoutView="55" zoomScalePageLayoutView="0" workbookViewId="0" topLeftCell="D1">
      <selection activeCell="P180" sqref="P180"/>
    </sheetView>
  </sheetViews>
  <sheetFormatPr defaultColWidth="11.00390625" defaultRowHeight="12.75"/>
  <cols>
    <col min="1" max="3" width="0" style="1" hidden="1" customWidth="1"/>
    <col min="4" max="7" width="5.28125" style="1" customWidth="1"/>
    <col min="8" max="8" width="82.57421875" style="1" customWidth="1"/>
    <col min="9" max="9" width="5.7109375" style="1" customWidth="1"/>
    <col min="10" max="10" width="11.8515625" style="1" customWidth="1"/>
    <col min="11" max="11" width="10.57421875" style="1" customWidth="1"/>
    <col min="12" max="16" width="11.8515625" style="1" customWidth="1"/>
    <col min="17" max="17" width="8.8515625" style="1" customWidth="1"/>
    <col min="18" max="18" width="8.7109375" style="1" customWidth="1"/>
    <col min="19" max="21" width="11.140625" style="1" customWidth="1"/>
    <col min="22" max="22" width="11.421875" style="1" customWidth="1"/>
    <col min="23" max="16384" width="11.00390625" style="1" customWidth="1"/>
  </cols>
  <sheetData>
    <row r="1" spans="4:22" ht="12.75" customHeight="1">
      <c r="D1" s="225" t="s">
        <v>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4:22" ht="12.75" customHeight="1">
      <c r="D2" s="225" t="s">
        <v>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4:22" ht="12.75" customHeight="1">
      <c r="D3" s="225" t="s">
        <v>2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</row>
    <row r="4" spans="4:22" ht="12.75" customHeight="1">
      <c r="D4" s="225" t="s">
        <v>3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</row>
    <row r="5" spans="1:22" ht="70.5" customHeight="1">
      <c r="A5" s="7"/>
      <c r="B5" s="7"/>
      <c r="C5" s="7"/>
      <c r="D5" s="221"/>
      <c r="E5" s="221"/>
      <c r="F5" s="221"/>
      <c r="G5" s="222" t="s">
        <v>4</v>
      </c>
      <c r="H5" s="222"/>
      <c r="I5" s="222" t="s">
        <v>5</v>
      </c>
      <c r="J5" s="222" t="s">
        <v>302</v>
      </c>
      <c r="K5" s="222"/>
      <c r="L5" s="222"/>
      <c r="M5" s="222" t="s">
        <v>433</v>
      </c>
      <c r="N5" s="222"/>
      <c r="O5" s="222"/>
      <c r="P5" s="222" t="s">
        <v>430</v>
      </c>
      <c r="Q5" s="222" t="s">
        <v>435</v>
      </c>
      <c r="R5" s="222" t="s">
        <v>435</v>
      </c>
      <c r="S5" s="222" t="s">
        <v>303</v>
      </c>
      <c r="T5" s="222"/>
      <c r="U5" s="222"/>
      <c r="V5" s="222"/>
    </row>
    <row r="6" spans="1:22" ht="12.75" customHeight="1">
      <c r="A6" s="7"/>
      <c r="B6" s="7"/>
      <c r="C6" s="7"/>
      <c r="D6" s="221"/>
      <c r="E6" s="221"/>
      <c r="F6" s="221"/>
      <c r="G6" s="222"/>
      <c r="H6" s="222"/>
      <c r="I6" s="222"/>
      <c r="J6" s="222" t="s">
        <v>6</v>
      </c>
      <c r="K6" s="222"/>
      <c r="L6" s="222" t="s">
        <v>434</v>
      </c>
      <c r="M6" s="222" t="s">
        <v>6</v>
      </c>
      <c r="N6" s="222"/>
      <c r="O6" s="222" t="s">
        <v>478</v>
      </c>
      <c r="P6" s="222"/>
      <c r="Q6" s="222"/>
      <c r="R6" s="222"/>
      <c r="S6" s="192" t="s">
        <v>7</v>
      </c>
      <c r="T6" s="192" t="s">
        <v>8</v>
      </c>
      <c r="U6" s="192" t="s">
        <v>9</v>
      </c>
      <c r="V6" s="192" t="s">
        <v>277</v>
      </c>
    </row>
    <row r="7" spans="1:22" ht="91.5" customHeight="1">
      <c r="A7" s="7"/>
      <c r="B7" s="7"/>
      <c r="C7" s="7"/>
      <c r="D7" s="221"/>
      <c r="E7" s="221"/>
      <c r="F7" s="221"/>
      <c r="G7" s="222"/>
      <c r="H7" s="222"/>
      <c r="I7" s="222"/>
      <c r="J7" s="192" t="s">
        <v>438</v>
      </c>
      <c r="K7" s="192" t="s">
        <v>304</v>
      </c>
      <c r="L7" s="222"/>
      <c r="M7" s="192" t="s">
        <v>467</v>
      </c>
      <c r="N7" s="192" t="s">
        <v>304</v>
      </c>
      <c r="O7" s="222"/>
      <c r="P7" s="222"/>
      <c r="Q7" s="222"/>
      <c r="R7" s="222"/>
      <c r="S7" s="192"/>
      <c r="T7" s="192"/>
      <c r="U7" s="192"/>
      <c r="V7" s="192"/>
    </row>
    <row r="8" spans="1:22" ht="34.5" customHeight="1">
      <c r="A8" s="7"/>
      <c r="B8" s="7"/>
      <c r="C8" s="7"/>
      <c r="D8" s="27">
        <v>0</v>
      </c>
      <c r="E8" s="226">
        <v>1</v>
      </c>
      <c r="F8" s="226"/>
      <c r="G8" s="226">
        <v>2</v>
      </c>
      <c r="H8" s="226"/>
      <c r="I8" s="27">
        <v>3</v>
      </c>
      <c r="J8" s="27">
        <v>4</v>
      </c>
      <c r="K8" s="27" t="s">
        <v>10</v>
      </c>
      <c r="L8" s="27">
        <v>5</v>
      </c>
      <c r="M8" s="27">
        <v>6</v>
      </c>
      <c r="N8" s="27" t="s">
        <v>11</v>
      </c>
      <c r="O8" s="27">
        <v>7</v>
      </c>
      <c r="P8" s="27">
        <v>8</v>
      </c>
      <c r="Q8" s="27" t="s">
        <v>436</v>
      </c>
      <c r="R8" s="27" t="s">
        <v>437</v>
      </c>
      <c r="S8" s="27">
        <v>11</v>
      </c>
      <c r="T8" s="27">
        <v>12</v>
      </c>
      <c r="U8" s="27">
        <v>13</v>
      </c>
      <c r="V8" s="27">
        <v>14</v>
      </c>
    </row>
    <row r="9" spans="1:22" ht="15" customHeight="1">
      <c r="A9" s="7"/>
      <c r="B9" s="7"/>
      <c r="C9" s="7"/>
      <c r="D9" s="27" t="s">
        <v>12</v>
      </c>
      <c r="E9" s="28"/>
      <c r="F9" s="28"/>
      <c r="G9" s="223" t="s">
        <v>13</v>
      </c>
      <c r="H9" s="223"/>
      <c r="I9" s="27">
        <v>1</v>
      </c>
      <c r="J9" s="31">
        <f>J10+J30+J36</f>
        <v>7657</v>
      </c>
      <c r="K9" s="30"/>
      <c r="L9" s="30">
        <v>7542</v>
      </c>
      <c r="M9" s="32">
        <v>8500</v>
      </c>
      <c r="N9" s="30"/>
      <c r="O9" s="32">
        <f>O10+O30</f>
        <v>6855</v>
      </c>
      <c r="P9" s="32">
        <v>8500</v>
      </c>
      <c r="Q9" s="30">
        <f>P9/L9*100</f>
        <v>112.70220100769026</v>
      </c>
      <c r="R9" s="30">
        <f>P9/M9*100</f>
        <v>100</v>
      </c>
      <c r="S9" s="32">
        <v>2124</v>
      </c>
      <c r="T9" s="32">
        <v>4250</v>
      </c>
      <c r="U9" s="32">
        <f>U10+U30</f>
        <v>6412</v>
      </c>
      <c r="V9" s="32">
        <v>8500</v>
      </c>
    </row>
    <row r="10" spans="1:22" ht="20.25" customHeight="1">
      <c r="A10" s="7"/>
      <c r="B10" s="7"/>
      <c r="C10" s="7"/>
      <c r="D10" s="224"/>
      <c r="E10" s="27">
        <v>1</v>
      </c>
      <c r="F10" s="28"/>
      <c r="G10" s="223" t="s">
        <v>14</v>
      </c>
      <c r="H10" s="223"/>
      <c r="I10" s="27">
        <v>2</v>
      </c>
      <c r="J10" s="31">
        <f>J11+J16+J17+J20+J21+J22</f>
        <v>7656</v>
      </c>
      <c r="K10" s="33"/>
      <c r="L10" s="33">
        <v>7541</v>
      </c>
      <c r="M10" s="32">
        <v>8499</v>
      </c>
      <c r="N10" s="33"/>
      <c r="O10" s="36">
        <f>O11+O22</f>
        <v>6854</v>
      </c>
      <c r="P10" s="32">
        <f>P11+P22</f>
        <v>8499</v>
      </c>
      <c r="Q10" s="30">
        <f aca="true" t="shared" si="0" ref="Q10:Q72">P10/L10*100</f>
        <v>112.70388542633603</v>
      </c>
      <c r="R10" s="30">
        <f aca="true" t="shared" si="1" ref="R10:R72">P10/M10*100</f>
        <v>100</v>
      </c>
      <c r="S10" s="32">
        <v>2124</v>
      </c>
      <c r="T10" s="32">
        <v>4250</v>
      </c>
      <c r="U10" s="32">
        <f>U11+U22</f>
        <v>6411</v>
      </c>
      <c r="V10" s="32">
        <f>V11+V22</f>
        <v>8499</v>
      </c>
    </row>
    <row r="11" spans="1:22" ht="17.25" customHeight="1">
      <c r="A11" s="7"/>
      <c r="B11" s="7"/>
      <c r="C11" s="7"/>
      <c r="D11" s="224"/>
      <c r="E11" s="224"/>
      <c r="F11" s="27" t="s">
        <v>15</v>
      </c>
      <c r="G11" s="223" t="s">
        <v>16</v>
      </c>
      <c r="H11" s="223"/>
      <c r="I11" s="27">
        <v>3</v>
      </c>
      <c r="J11" s="31">
        <f>J12+J13+J14+J15</f>
        <v>6854</v>
      </c>
      <c r="K11" s="33"/>
      <c r="L11" s="33">
        <v>6737</v>
      </c>
      <c r="M11" s="32">
        <v>7850</v>
      </c>
      <c r="N11" s="33"/>
      <c r="O11" s="36">
        <f>O13+O14</f>
        <v>6282</v>
      </c>
      <c r="P11" s="32">
        <f>P13+P14</f>
        <v>7810</v>
      </c>
      <c r="Q11" s="30">
        <f t="shared" si="0"/>
        <v>115.92697046162981</v>
      </c>
      <c r="R11" s="30">
        <f t="shared" si="1"/>
        <v>99.49044585987261</v>
      </c>
      <c r="S11" s="32">
        <v>1962</v>
      </c>
      <c r="T11" s="32">
        <v>3926</v>
      </c>
      <c r="U11" s="32">
        <f>U13+U14</f>
        <v>5888</v>
      </c>
      <c r="V11" s="32">
        <f>V13+V14</f>
        <v>7810</v>
      </c>
    </row>
    <row r="12" spans="1:22" ht="15.75">
      <c r="A12" s="7"/>
      <c r="B12" s="7"/>
      <c r="C12" s="7"/>
      <c r="D12" s="224"/>
      <c r="E12" s="224"/>
      <c r="F12" s="224"/>
      <c r="G12" s="29" t="s">
        <v>17</v>
      </c>
      <c r="H12" s="29" t="s">
        <v>18</v>
      </c>
      <c r="I12" s="27">
        <v>4</v>
      </c>
      <c r="J12" s="31"/>
      <c r="K12" s="33"/>
      <c r="L12" s="34"/>
      <c r="M12" s="32"/>
      <c r="N12" s="34"/>
      <c r="O12" s="32"/>
      <c r="P12" s="32"/>
      <c r="Q12" s="30"/>
      <c r="R12" s="30"/>
      <c r="S12" s="32"/>
      <c r="T12" s="32"/>
      <c r="U12" s="32"/>
      <c r="V12" s="32"/>
    </row>
    <row r="13" spans="1:22" ht="15.75">
      <c r="A13" s="7"/>
      <c r="B13" s="7"/>
      <c r="C13" s="7"/>
      <c r="D13" s="224"/>
      <c r="E13" s="224"/>
      <c r="F13" s="224"/>
      <c r="G13" s="29" t="s">
        <v>19</v>
      </c>
      <c r="H13" s="29" t="s">
        <v>20</v>
      </c>
      <c r="I13" s="27">
        <v>5</v>
      </c>
      <c r="J13" s="31">
        <v>5025</v>
      </c>
      <c r="K13" s="33"/>
      <c r="L13" s="30">
        <v>5022</v>
      </c>
      <c r="M13" s="32">
        <v>5691</v>
      </c>
      <c r="N13" s="30"/>
      <c r="O13" s="32">
        <v>4550</v>
      </c>
      <c r="P13" s="32">
        <v>5651</v>
      </c>
      <c r="Q13" s="30">
        <f t="shared" si="0"/>
        <v>112.52489048187972</v>
      </c>
      <c r="R13" s="30">
        <f t="shared" si="1"/>
        <v>99.29713582850114</v>
      </c>
      <c r="S13" s="32">
        <v>1422</v>
      </c>
      <c r="T13" s="32">
        <v>2846</v>
      </c>
      <c r="U13" s="32">
        <v>4268</v>
      </c>
      <c r="V13" s="32">
        <v>5651</v>
      </c>
    </row>
    <row r="14" spans="1:22" ht="15.75">
      <c r="A14" s="7"/>
      <c r="B14" s="7"/>
      <c r="C14" s="7"/>
      <c r="D14" s="224"/>
      <c r="E14" s="224"/>
      <c r="F14" s="224"/>
      <c r="G14" s="29" t="s">
        <v>21</v>
      </c>
      <c r="H14" s="29" t="s">
        <v>22</v>
      </c>
      <c r="I14" s="27">
        <v>6</v>
      </c>
      <c r="J14" s="31">
        <v>1829</v>
      </c>
      <c r="K14" s="33"/>
      <c r="L14" s="35">
        <v>1715</v>
      </c>
      <c r="M14" s="32">
        <v>2159</v>
      </c>
      <c r="N14" s="35"/>
      <c r="O14" s="32">
        <v>1732</v>
      </c>
      <c r="P14" s="32">
        <v>2159</v>
      </c>
      <c r="Q14" s="30">
        <f t="shared" si="0"/>
        <v>125.88921282798833</v>
      </c>
      <c r="R14" s="30">
        <f t="shared" si="1"/>
        <v>100</v>
      </c>
      <c r="S14" s="32">
        <v>540</v>
      </c>
      <c r="T14" s="32">
        <v>1080</v>
      </c>
      <c r="U14" s="32">
        <v>1620</v>
      </c>
      <c r="V14" s="32">
        <v>2159</v>
      </c>
    </row>
    <row r="15" spans="1:22" ht="15.75">
      <c r="A15" s="7"/>
      <c r="B15" s="7"/>
      <c r="C15" s="7"/>
      <c r="D15" s="224"/>
      <c r="E15" s="224"/>
      <c r="F15" s="224"/>
      <c r="G15" s="29" t="s">
        <v>23</v>
      </c>
      <c r="H15" s="29" t="s">
        <v>24</v>
      </c>
      <c r="I15" s="27">
        <v>7</v>
      </c>
      <c r="J15" s="31"/>
      <c r="K15" s="33"/>
      <c r="L15" s="34"/>
      <c r="M15" s="32"/>
      <c r="N15" s="34"/>
      <c r="O15" s="32"/>
      <c r="P15" s="32"/>
      <c r="Q15" s="30"/>
      <c r="R15" s="30"/>
      <c r="S15" s="32"/>
      <c r="T15" s="32"/>
      <c r="U15" s="32"/>
      <c r="V15" s="32"/>
    </row>
    <row r="16" spans="1:22" ht="12.75" customHeight="1">
      <c r="A16" s="7"/>
      <c r="B16" s="7"/>
      <c r="C16" s="7"/>
      <c r="D16" s="224"/>
      <c r="E16" s="224"/>
      <c r="F16" s="27" t="s">
        <v>25</v>
      </c>
      <c r="G16" s="223" t="s">
        <v>26</v>
      </c>
      <c r="H16" s="223"/>
      <c r="I16" s="27">
        <v>8</v>
      </c>
      <c r="J16" s="31"/>
      <c r="K16" s="33"/>
      <c r="L16" s="34"/>
      <c r="M16" s="32"/>
      <c r="N16" s="34"/>
      <c r="O16" s="32"/>
      <c r="P16" s="32"/>
      <c r="Q16" s="30"/>
      <c r="R16" s="30"/>
      <c r="S16" s="32"/>
      <c r="T16" s="32"/>
      <c r="U16" s="32"/>
      <c r="V16" s="32"/>
    </row>
    <row r="17" spans="1:22" ht="12.75" customHeight="1">
      <c r="A17" s="7"/>
      <c r="B17" s="7"/>
      <c r="C17" s="7"/>
      <c r="D17" s="224"/>
      <c r="E17" s="224"/>
      <c r="F17" s="27" t="s">
        <v>27</v>
      </c>
      <c r="G17" s="223" t="s">
        <v>28</v>
      </c>
      <c r="H17" s="223"/>
      <c r="I17" s="27">
        <v>9</v>
      </c>
      <c r="J17" s="31"/>
      <c r="K17" s="33"/>
      <c r="L17" s="34"/>
      <c r="M17" s="32"/>
      <c r="N17" s="34"/>
      <c r="O17" s="32"/>
      <c r="P17" s="32"/>
      <c r="Q17" s="30"/>
      <c r="R17" s="30"/>
      <c r="S17" s="32"/>
      <c r="T17" s="32"/>
      <c r="U17" s="32"/>
      <c r="V17" s="32"/>
    </row>
    <row r="18" spans="1:22" ht="15.75">
      <c r="A18" s="7"/>
      <c r="B18" s="7"/>
      <c r="C18" s="7"/>
      <c r="D18" s="224"/>
      <c r="E18" s="224"/>
      <c r="F18" s="224"/>
      <c r="G18" s="29" t="s">
        <v>29</v>
      </c>
      <c r="H18" s="29" t="s">
        <v>30</v>
      </c>
      <c r="I18" s="27">
        <v>10</v>
      </c>
      <c r="J18" s="31"/>
      <c r="K18" s="33"/>
      <c r="L18" s="34"/>
      <c r="M18" s="32"/>
      <c r="N18" s="34"/>
      <c r="O18" s="32"/>
      <c r="P18" s="32"/>
      <c r="Q18" s="30"/>
      <c r="R18" s="30"/>
      <c r="S18" s="32"/>
      <c r="T18" s="32"/>
      <c r="U18" s="32"/>
      <c r="V18" s="32"/>
    </row>
    <row r="19" spans="1:22" ht="15.75">
      <c r="A19" s="7"/>
      <c r="B19" s="7"/>
      <c r="C19" s="7"/>
      <c r="D19" s="224"/>
      <c r="E19" s="224"/>
      <c r="F19" s="224"/>
      <c r="G19" s="29" t="s">
        <v>31</v>
      </c>
      <c r="H19" s="29" t="s">
        <v>32</v>
      </c>
      <c r="I19" s="27">
        <v>11</v>
      </c>
      <c r="J19" s="31"/>
      <c r="K19" s="33"/>
      <c r="L19" s="34"/>
      <c r="M19" s="32"/>
      <c r="N19" s="34"/>
      <c r="O19" s="32"/>
      <c r="P19" s="32"/>
      <c r="Q19" s="30"/>
      <c r="R19" s="30"/>
      <c r="S19" s="32"/>
      <c r="T19" s="32"/>
      <c r="U19" s="32"/>
      <c r="V19" s="32"/>
    </row>
    <row r="20" spans="1:22" ht="17.25" customHeight="1">
      <c r="A20" s="7"/>
      <c r="B20" s="7"/>
      <c r="C20" s="7"/>
      <c r="D20" s="224"/>
      <c r="E20" s="224"/>
      <c r="F20" s="27" t="s">
        <v>33</v>
      </c>
      <c r="G20" s="223" t="s">
        <v>34</v>
      </c>
      <c r="H20" s="223"/>
      <c r="I20" s="27">
        <v>12</v>
      </c>
      <c r="J20" s="31">
        <v>30</v>
      </c>
      <c r="K20" s="33"/>
      <c r="L20" s="34">
        <v>35</v>
      </c>
      <c r="M20" s="32">
        <v>0</v>
      </c>
      <c r="N20" s="34"/>
      <c r="O20" s="32">
        <v>0</v>
      </c>
      <c r="P20" s="32">
        <v>0</v>
      </c>
      <c r="Q20" s="30">
        <f t="shared" si="0"/>
        <v>0</v>
      </c>
      <c r="R20" s="30"/>
      <c r="S20" s="32">
        <v>0</v>
      </c>
      <c r="T20" s="32">
        <v>0</v>
      </c>
      <c r="U20" s="32">
        <v>0</v>
      </c>
      <c r="V20" s="32">
        <v>0</v>
      </c>
    </row>
    <row r="21" spans="1:22" ht="12.75" customHeight="1">
      <c r="A21" s="7"/>
      <c r="B21" s="7"/>
      <c r="C21" s="7"/>
      <c r="D21" s="224"/>
      <c r="E21" s="224"/>
      <c r="F21" s="27" t="s">
        <v>35</v>
      </c>
      <c r="G21" s="223" t="s">
        <v>36</v>
      </c>
      <c r="H21" s="223"/>
      <c r="I21" s="27">
        <v>13</v>
      </c>
      <c r="J21" s="31"/>
      <c r="K21" s="33"/>
      <c r="L21" s="33"/>
      <c r="M21" s="36"/>
      <c r="N21" s="33"/>
      <c r="O21" s="36"/>
      <c r="P21" s="36"/>
      <c r="Q21" s="30"/>
      <c r="R21" s="30"/>
      <c r="S21" s="32"/>
      <c r="T21" s="32"/>
      <c r="U21" s="32"/>
      <c r="V21" s="36"/>
    </row>
    <row r="22" spans="1:22" ht="15.75" customHeight="1">
      <c r="A22" s="7"/>
      <c r="B22" s="7"/>
      <c r="C22" s="7"/>
      <c r="D22" s="224"/>
      <c r="E22" s="224"/>
      <c r="F22" s="27" t="s">
        <v>37</v>
      </c>
      <c r="G22" s="223" t="s">
        <v>38</v>
      </c>
      <c r="H22" s="223"/>
      <c r="I22" s="27">
        <v>14</v>
      </c>
      <c r="J22" s="31">
        <f>J23+J24+J27+J28+J29</f>
        <v>772</v>
      </c>
      <c r="K22" s="33"/>
      <c r="L22" s="33">
        <v>769</v>
      </c>
      <c r="M22" s="36">
        <v>649</v>
      </c>
      <c r="N22" s="33"/>
      <c r="O22" s="36">
        <f>O23+O29</f>
        <v>572</v>
      </c>
      <c r="P22" s="36">
        <f>P23+P29</f>
        <v>689</v>
      </c>
      <c r="Q22" s="30">
        <f t="shared" si="0"/>
        <v>89.59687906371911</v>
      </c>
      <c r="R22" s="30">
        <f t="shared" si="1"/>
        <v>106.16332819722649</v>
      </c>
      <c r="S22" s="32">
        <v>162</v>
      </c>
      <c r="T22" s="32">
        <v>324</v>
      </c>
      <c r="U22" s="32">
        <f>U23+U29</f>
        <v>523</v>
      </c>
      <c r="V22" s="36">
        <f>V23+V29</f>
        <v>689</v>
      </c>
    </row>
    <row r="23" spans="1:22" ht="15.75">
      <c r="A23" s="7"/>
      <c r="B23" s="7"/>
      <c r="C23" s="7"/>
      <c r="D23" s="224"/>
      <c r="E23" s="224"/>
      <c r="F23" s="224"/>
      <c r="G23" s="29" t="s">
        <v>39</v>
      </c>
      <c r="H23" s="29" t="s">
        <v>40</v>
      </c>
      <c r="I23" s="27">
        <v>15</v>
      </c>
      <c r="J23" s="31">
        <v>95</v>
      </c>
      <c r="K23" s="33"/>
      <c r="L23" s="33">
        <v>104</v>
      </c>
      <c r="M23" s="36">
        <v>93</v>
      </c>
      <c r="N23" s="33"/>
      <c r="O23" s="36">
        <v>102</v>
      </c>
      <c r="P23" s="36">
        <v>123</v>
      </c>
      <c r="Q23" s="30">
        <f t="shared" si="0"/>
        <v>118.26923076923077</v>
      </c>
      <c r="R23" s="30">
        <f t="shared" si="1"/>
        <v>132.25806451612902</v>
      </c>
      <c r="S23" s="32">
        <v>23</v>
      </c>
      <c r="T23" s="32">
        <v>46</v>
      </c>
      <c r="U23" s="32">
        <v>69</v>
      </c>
      <c r="V23" s="36">
        <v>123</v>
      </c>
    </row>
    <row r="24" spans="1:22" ht="15.75">
      <c r="A24" s="7"/>
      <c r="B24" s="7"/>
      <c r="C24" s="7"/>
      <c r="D24" s="224"/>
      <c r="E24" s="224"/>
      <c r="F24" s="224"/>
      <c r="G24" s="29" t="s">
        <v>41</v>
      </c>
      <c r="H24" s="29" t="s">
        <v>42</v>
      </c>
      <c r="I24" s="27">
        <v>16</v>
      </c>
      <c r="J24" s="31"/>
      <c r="K24" s="33"/>
      <c r="L24" s="33"/>
      <c r="M24" s="36"/>
      <c r="N24" s="33"/>
      <c r="O24" s="36"/>
      <c r="P24" s="36"/>
      <c r="Q24" s="30"/>
      <c r="R24" s="30"/>
      <c r="S24" s="32"/>
      <c r="T24" s="32"/>
      <c r="U24" s="32"/>
      <c r="V24" s="36"/>
    </row>
    <row r="25" spans="1:22" ht="15.75">
      <c r="A25" s="7"/>
      <c r="B25" s="7"/>
      <c r="C25" s="7"/>
      <c r="D25" s="224"/>
      <c r="E25" s="224"/>
      <c r="F25" s="224"/>
      <c r="G25" s="39"/>
      <c r="H25" s="29" t="s">
        <v>43</v>
      </c>
      <c r="I25" s="27">
        <v>17</v>
      </c>
      <c r="J25" s="31"/>
      <c r="K25" s="33"/>
      <c r="L25" s="33"/>
      <c r="M25" s="36"/>
      <c r="N25" s="33"/>
      <c r="O25" s="36"/>
      <c r="P25" s="36"/>
      <c r="Q25" s="30"/>
      <c r="R25" s="30"/>
      <c r="S25" s="32"/>
      <c r="T25" s="32"/>
      <c r="U25" s="32"/>
      <c r="V25" s="36"/>
    </row>
    <row r="26" spans="1:22" ht="15.75">
      <c r="A26" s="7"/>
      <c r="B26" s="7"/>
      <c r="C26" s="7"/>
      <c r="D26" s="224"/>
      <c r="E26" s="224"/>
      <c r="F26" s="224"/>
      <c r="G26" s="39"/>
      <c r="H26" s="29" t="s">
        <v>44</v>
      </c>
      <c r="I26" s="27">
        <v>18</v>
      </c>
      <c r="J26" s="31"/>
      <c r="K26" s="33"/>
      <c r="L26" s="33"/>
      <c r="M26" s="36"/>
      <c r="N26" s="33"/>
      <c r="O26" s="36"/>
      <c r="P26" s="36"/>
      <c r="Q26" s="30"/>
      <c r="R26" s="30"/>
      <c r="S26" s="32"/>
      <c r="T26" s="32"/>
      <c r="U26" s="32"/>
      <c r="V26" s="36"/>
    </row>
    <row r="27" spans="1:22" ht="15.75">
      <c r="A27" s="7"/>
      <c r="B27" s="7"/>
      <c r="C27" s="7"/>
      <c r="D27" s="224"/>
      <c r="E27" s="224"/>
      <c r="F27" s="224"/>
      <c r="G27" s="29" t="s">
        <v>45</v>
      </c>
      <c r="H27" s="29" t="s">
        <v>46</v>
      </c>
      <c r="I27" s="27">
        <v>19</v>
      </c>
      <c r="J27" s="31"/>
      <c r="K27" s="33"/>
      <c r="L27" s="33"/>
      <c r="M27" s="36"/>
      <c r="N27" s="33"/>
      <c r="O27" s="36"/>
      <c r="P27" s="36"/>
      <c r="Q27" s="30"/>
      <c r="R27" s="30"/>
      <c r="S27" s="32"/>
      <c r="T27" s="32"/>
      <c r="U27" s="32"/>
      <c r="V27" s="36"/>
    </row>
    <row r="28" spans="1:22" ht="15.75">
      <c r="A28" s="7"/>
      <c r="B28" s="7"/>
      <c r="C28" s="7"/>
      <c r="D28" s="224"/>
      <c r="E28" s="224"/>
      <c r="F28" s="224"/>
      <c r="G28" s="29" t="s">
        <v>47</v>
      </c>
      <c r="H28" s="29" t="s">
        <v>48</v>
      </c>
      <c r="I28" s="27">
        <v>20</v>
      </c>
      <c r="J28" s="31"/>
      <c r="K28" s="33"/>
      <c r="L28" s="33"/>
      <c r="M28" s="36"/>
      <c r="N28" s="33"/>
      <c r="O28" s="36"/>
      <c r="P28" s="36"/>
      <c r="Q28" s="30"/>
      <c r="R28" s="30"/>
      <c r="S28" s="32"/>
      <c r="T28" s="32"/>
      <c r="U28" s="32"/>
      <c r="V28" s="36"/>
    </row>
    <row r="29" spans="1:22" ht="15.75">
      <c r="A29" s="7"/>
      <c r="B29" s="7"/>
      <c r="C29" s="7"/>
      <c r="D29" s="224"/>
      <c r="E29" s="224"/>
      <c r="F29" s="224"/>
      <c r="G29" s="29" t="s">
        <v>49</v>
      </c>
      <c r="H29" s="29" t="s">
        <v>24</v>
      </c>
      <c r="I29" s="27">
        <v>21</v>
      </c>
      <c r="J29" s="31">
        <v>677</v>
      </c>
      <c r="K29" s="33"/>
      <c r="L29" s="33">
        <v>665</v>
      </c>
      <c r="M29" s="36">
        <v>556</v>
      </c>
      <c r="N29" s="33"/>
      <c r="O29" s="36">
        <v>470</v>
      </c>
      <c r="P29" s="36">
        <v>566</v>
      </c>
      <c r="Q29" s="30">
        <f t="shared" si="0"/>
        <v>85.11278195488721</v>
      </c>
      <c r="R29" s="30">
        <f t="shared" si="1"/>
        <v>101.79856115107914</v>
      </c>
      <c r="S29" s="32">
        <v>139</v>
      </c>
      <c r="T29" s="32">
        <v>278</v>
      </c>
      <c r="U29" s="32">
        <v>454</v>
      </c>
      <c r="V29" s="36">
        <v>566</v>
      </c>
    </row>
    <row r="30" spans="1:22" ht="17.25" customHeight="1">
      <c r="A30" s="7"/>
      <c r="B30" s="7"/>
      <c r="C30" s="7"/>
      <c r="D30" s="224"/>
      <c r="E30" s="27">
        <v>2</v>
      </c>
      <c r="F30" s="28"/>
      <c r="G30" s="223" t="s">
        <v>50</v>
      </c>
      <c r="H30" s="223"/>
      <c r="I30" s="27">
        <v>22</v>
      </c>
      <c r="J30" s="31">
        <f>J31+J32+J33+J34+J35</f>
        <v>1</v>
      </c>
      <c r="K30" s="33"/>
      <c r="L30" s="33">
        <v>1</v>
      </c>
      <c r="M30" s="36">
        <v>1</v>
      </c>
      <c r="N30" s="33"/>
      <c r="O30" s="36">
        <f>O34</f>
        <v>1</v>
      </c>
      <c r="P30" s="36">
        <v>1</v>
      </c>
      <c r="Q30" s="30">
        <f t="shared" si="0"/>
        <v>100</v>
      </c>
      <c r="R30" s="30">
        <f t="shared" si="1"/>
        <v>100</v>
      </c>
      <c r="S30" s="32">
        <v>0</v>
      </c>
      <c r="T30" s="32">
        <v>0</v>
      </c>
      <c r="U30" s="32">
        <v>1</v>
      </c>
      <c r="V30" s="36">
        <v>1</v>
      </c>
    </row>
    <row r="31" spans="1:22" ht="12.75" customHeight="1">
      <c r="A31" s="7"/>
      <c r="B31" s="7"/>
      <c r="C31" s="7"/>
      <c r="D31" s="224"/>
      <c r="E31" s="224"/>
      <c r="F31" s="27" t="s">
        <v>15</v>
      </c>
      <c r="G31" s="223" t="s">
        <v>51</v>
      </c>
      <c r="H31" s="223"/>
      <c r="I31" s="27">
        <v>23</v>
      </c>
      <c r="J31" s="31"/>
      <c r="K31" s="33"/>
      <c r="L31" s="33"/>
      <c r="M31" s="36"/>
      <c r="N31" s="33"/>
      <c r="O31" s="36"/>
      <c r="P31" s="36"/>
      <c r="Q31" s="30"/>
      <c r="R31" s="30"/>
      <c r="S31" s="32"/>
      <c r="T31" s="32"/>
      <c r="U31" s="32"/>
      <c r="V31" s="36"/>
    </row>
    <row r="32" spans="1:22" ht="12.75" customHeight="1">
      <c r="A32" s="7"/>
      <c r="B32" s="7"/>
      <c r="C32" s="7"/>
      <c r="D32" s="224"/>
      <c r="E32" s="224"/>
      <c r="F32" s="27" t="s">
        <v>25</v>
      </c>
      <c r="G32" s="223" t="s">
        <v>52</v>
      </c>
      <c r="H32" s="223"/>
      <c r="I32" s="27">
        <v>24</v>
      </c>
      <c r="J32" s="31"/>
      <c r="K32" s="33"/>
      <c r="L32" s="33"/>
      <c r="M32" s="36"/>
      <c r="N32" s="33"/>
      <c r="O32" s="36"/>
      <c r="P32" s="36"/>
      <c r="Q32" s="30"/>
      <c r="R32" s="30"/>
      <c r="S32" s="32"/>
      <c r="T32" s="32"/>
      <c r="U32" s="32"/>
      <c r="V32" s="36"/>
    </row>
    <row r="33" spans="1:22" ht="12.75" customHeight="1">
      <c r="A33" s="7"/>
      <c r="B33" s="7"/>
      <c r="C33" s="7"/>
      <c r="D33" s="224"/>
      <c r="E33" s="224"/>
      <c r="F33" s="27" t="s">
        <v>27</v>
      </c>
      <c r="G33" s="223" t="s">
        <v>53</v>
      </c>
      <c r="H33" s="223"/>
      <c r="I33" s="27">
        <v>25</v>
      </c>
      <c r="J33" s="31"/>
      <c r="K33" s="33"/>
      <c r="L33" s="33"/>
      <c r="M33" s="36"/>
      <c r="N33" s="33"/>
      <c r="O33" s="36"/>
      <c r="P33" s="36"/>
      <c r="Q33" s="30"/>
      <c r="R33" s="30"/>
      <c r="S33" s="32"/>
      <c r="T33" s="32"/>
      <c r="U33" s="32"/>
      <c r="V33" s="36"/>
    </row>
    <row r="34" spans="1:22" ht="14.25" customHeight="1">
      <c r="A34" s="7"/>
      <c r="B34" s="7"/>
      <c r="C34" s="7"/>
      <c r="D34" s="224"/>
      <c r="E34" s="224"/>
      <c r="F34" s="27" t="s">
        <v>33</v>
      </c>
      <c r="G34" s="223" t="s">
        <v>54</v>
      </c>
      <c r="H34" s="223"/>
      <c r="I34" s="27">
        <v>26</v>
      </c>
      <c r="J34" s="31">
        <v>1</v>
      </c>
      <c r="K34" s="33"/>
      <c r="L34" s="33">
        <v>1</v>
      </c>
      <c r="M34" s="36">
        <v>1</v>
      </c>
      <c r="N34" s="33"/>
      <c r="O34" s="36">
        <v>1</v>
      </c>
      <c r="P34" s="36">
        <v>1</v>
      </c>
      <c r="Q34" s="30">
        <f t="shared" si="0"/>
        <v>100</v>
      </c>
      <c r="R34" s="30">
        <f t="shared" si="1"/>
        <v>100</v>
      </c>
      <c r="S34" s="32">
        <v>0</v>
      </c>
      <c r="T34" s="32">
        <v>0</v>
      </c>
      <c r="U34" s="32">
        <v>1</v>
      </c>
      <c r="V34" s="36">
        <v>1</v>
      </c>
    </row>
    <row r="35" spans="1:22" ht="12.75" customHeight="1">
      <c r="A35" s="7"/>
      <c r="B35" s="7"/>
      <c r="C35" s="7"/>
      <c r="D35" s="224"/>
      <c r="E35" s="224"/>
      <c r="F35" s="27" t="s">
        <v>35</v>
      </c>
      <c r="G35" s="223" t="s">
        <v>55</v>
      </c>
      <c r="H35" s="223"/>
      <c r="I35" s="27">
        <v>27</v>
      </c>
      <c r="J35" s="31"/>
      <c r="K35" s="33"/>
      <c r="L35" s="33"/>
      <c r="M35" s="36"/>
      <c r="N35" s="33"/>
      <c r="O35" s="36"/>
      <c r="P35" s="36"/>
      <c r="Q35" s="30"/>
      <c r="R35" s="30"/>
      <c r="S35" s="32"/>
      <c r="T35" s="32"/>
      <c r="U35" s="32"/>
      <c r="V35" s="36"/>
    </row>
    <row r="36" spans="1:22" ht="18.75" customHeight="1">
      <c r="A36" s="7"/>
      <c r="B36" s="7"/>
      <c r="C36" s="7"/>
      <c r="D36" s="224"/>
      <c r="E36" s="27">
        <v>3</v>
      </c>
      <c r="F36" s="28"/>
      <c r="G36" s="223" t="s">
        <v>56</v>
      </c>
      <c r="H36" s="223"/>
      <c r="I36" s="27">
        <v>28</v>
      </c>
      <c r="J36" s="31"/>
      <c r="K36" s="33"/>
      <c r="L36" s="33"/>
      <c r="M36" s="36"/>
      <c r="N36" s="33"/>
      <c r="O36" s="36"/>
      <c r="P36" s="36"/>
      <c r="Q36" s="30"/>
      <c r="R36" s="30"/>
      <c r="S36" s="32"/>
      <c r="T36" s="32"/>
      <c r="U36" s="32"/>
      <c r="V36" s="36"/>
    </row>
    <row r="37" spans="1:22" ht="16.5" customHeight="1">
      <c r="A37" s="7"/>
      <c r="B37" s="7"/>
      <c r="C37" s="7"/>
      <c r="D37" s="27" t="s">
        <v>57</v>
      </c>
      <c r="E37" s="223" t="s">
        <v>58</v>
      </c>
      <c r="F37" s="223"/>
      <c r="G37" s="223"/>
      <c r="H37" s="223"/>
      <c r="I37" s="27">
        <v>29</v>
      </c>
      <c r="J37" s="31">
        <f>J38</f>
        <v>7627</v>
      </c>
      <c r="K37" s="33"/>
      <c r="L37" s="33">
        <f>L38</f>
        <v>6975</v>
      </c>
      <c r="M37" s="36">
        <f>M38</f>
        <v>8428</v>
      </c>
      <c r="N37" s="36">
        <f>N38</f>
        <v>0</v>
      </c>
      <c r="O37" s="36">
        <f>O38</f>
        <v>6450</v>
      </c>
      <c r="P37" s="36">
        <f>P38</f>
        <v>8428</v>
      </c>
      <c r="Q37" s="30">
        <f t="shared" si="0"/>
        <v>120.831541218638</v>
      </c>
      <c r="R37" s="30">
        <f t="shared" si="1"/>
        <v>100</v>
      </c>
      <c r="S37" s="36">
        <f>S38</f>
        <v>2119</v>
      </c>
      <c r="T37" s="36">
        <f>T38</f>
        <v>4243</v>
      </c>
      <c r="U37" s="36">
        <f>U38</f>
        <v>6405</v>
      </c>
      <c r="V37" s="36">
        <f>V38</f>
        <v>8428</v>
      </c>
    </row>
    <row r="38" spans="1:22" ht="15.75" customHeight="1">
      <c r="A38" s="7"/>
      <c r="B38" s="7"/>
      <c r="C38" s="7"/>
      <c r="D38" s="224"/>
      <c r="E38" s="27">
        <v>1</v>
      </c>
      <c r="F38" s="223" t="s">
        <v>59</v>
      </c>
      <c r="G38" s="223"/>
      <c r="H38" s="223"/>
      <c r="I38" s="27">
        <v>30</v>
      </c>
      <c r="J38" s="31">
        <f>J39+J88+J95+J123</f>
        <v>7627</v>
      </c>
      <c r="K38" s="33"/>
      <c r="L38" s="33">
        <v>6975</v>
      </c>
      <c r="M38" s="32">
        <f>M39+M88+M95+M123</f>
        <v>8428</v>
      </c>
      <c r="N38" s="32">
        <f>N39+N88+N95+N123</f>
        <v>0</v>
      </c>
      <c r="O38" s="32">
        <f>O39+O88+O95+O123</f>
        <v>6450</v>
      </c>
      <c r="P38" s="32">
        <f>P39+P88+P95+P123</f>
        <v>8428</v>
      </c>
      <c r="Q38" s="30">
        <f t="shared" si="0"/>
        <v>120.831541218638</v>
      </c>
      <c r="R38" s="30">
        <f t="shared" si="1"/>
        <v>100</v>
      </c>
      <c r="S38" s="32">
        <f>S39+S88+S95+S123</f>
        <v>2119</v>
      </c>
      <c r="T38" s="32">
        <f>T39+T88+T95+T123</f>
        <v>4243</v>
      </c>
      <c r="U38" s="32">
        <f>U39+U88+U95+U123</f>
        <v>6405</v>
      </c>
      <c r="V38" s="32">
        <f>V39+V88+V95+V123</f>
        <v>8428</v>
      </c>
    </row>
    <row r="39" spans="1:22" ht="14.25" customHeight="1">
      <c r="A39" s="7"/>
      <c r="B39" s="7"/>
      <c r="C39" s="7"/>
      <c r="D39" s="224"/>
      <c r="E39" s="224"/>
      <c r="F39" s="223" t="s">
        <v>60</v>
      </c>
      <c r="G39" s="223"/>
      <c r="H39" s="223"/>
      <c r="I39" s="27">
        <v>31</v>
      </c>
      <c r="J39" s="31">
        <f aca="true" t="shared" si="2" ref="J39:V39">J40+J49+J55</f>
        <v>1522</v>
      </c>
      <c r="K39" s="31">
        <f t="shared" si="2"/>
        <v>0</v>
      </c>
      <c r="L39" s="40">
        <f t="shared" si="2"/>
        <v>1263</v>
      </c>
      <c r="M39" s="40">
        <f>M40+M49+M55</f>
        <v>1536</v>
      </c>
      <c r="N39" s="40">
        <f>N40+N49+N55</f>
        <v>0</v>
      </c>
      <c r="O39" s="208">
        <f>O40+O49+O55</f>
        <v>1141</v>
      </c>
      <c r="P39" s="40">
        <f>P40+P49+P55</f>
        <v>1511</v>
      </c>
      <c r="Q39" s="30">
        <f t="shared" si="0"/>
        <v>119.63578780680919</v>
      </c>
      <c r="R39" s="30">
        <f t="shared" si="1"/>
        <v>98.37239583333334</v>
      </c>
      <c r="S39" s="40">
        <f t="shared" si="2"/>
        <v>393</v>
      </c>
      <c r="T39" s="40">
        <f t="shared" si="2"/>
        <v>805</v>
      </c>
      <c r="U39" s="40">
        <f t="shared" si="2"/>
        <v>1186</v>
      </c>
      <c r="V39" s="40">
        <f t="shared" si="2"/>
        <v>1511</v>
      </c>
    </row>
    <row r="40" spans="1:22" ht="14.25" customHeight="1">
      <c r="A40" s="7"/>
      <c r="B40" s="7"/>
      <c r="C40" s="7"/>
      <c r="D40" s="224"/>
      <c r="E40" s="224"/>
      <c r="F40" s="27" t="s">
        <v>61</v>
      </c>
      <c r="G40" s="223" t="s">
        <v>62</v>
      </c>
      <c r="H40" s="223"/>
      <c r="I40" s="27">
        <v>32</v>
      </c>
      <c r="J40" s="31">
        <f>J41+J42+J46+J47+J48</f>
        <v>918</v>
      </c>
      <c r="K40" s="33"/>
      <c r="L40" s="33">
        <v>701</v>
      </c>
      <c r="M40" s="32">
        <f>M42+M46+M47</f>
        <v>923</v>
      </c>
      <c r="N40" s="32">
        <f>N42+N46+N47</f>
        <v>0</v>
      </c>
      <c r="O40" s="32">
        <f>O42+O46+O47</f>
        <v>701</v>
      </c>
      <c r="P40" s="32">
        <f>P42+P46+P47</f>
        <v>893</v>
      </c>
      <c r="Q40" s="30">
        <f t="shared" si="0"/>
        <v>127.38944365192582</v>
      </c>
      <c r="R40" s="30">
        <f t="shared" si="1"/>
        <v>96.74972914409534</v>
      </c>
      <c r="S40" s="32">
        <f>S42+S46+S47</f>
        <v>237</v>
      </c>
      <c r="T40" s="32">
        <f>T42+T46+T47</f>
        <v>498</v>
      </c>
      <c r="U40" s="32">
        <f>U42+U46+U47</f>
        <v>707</v>
      </c>
      <c r="V40" s="32">
        <f>V42+V46+V47</f>
        <v>893</v>
      </c>
    </row>
    <row r="41" spans="1:22" ht="14.25" customHeight="1">
      <c r="A41" s="7"/>
      <c r="B41" s="7"/>
      <c r="C41" s="7"/>
      <c r="D41" s="224"/>
      <c r="E41" s="224"/>
      <c r="F41" s="27" t="s">
        <v>15</v>
      </c>
      <c r="G41" s="223" t="s">
        <v>63</v>
      </c>
      <c r="H41" s="223"/>
      <c r="I41" s="27">
        <v>33</v>
      </c>
      <c r="J41" s="31"/>
      <c r="K41" s="33"/>
      <c r="L41" s="33"/>
      <c r="M41" s="36"/>
      <c r="N41" s="33"/>
      <c r="O41" s="36"/>
      <c r="P41" s="36"/>
      <c r="Q41" s="30"/>
      <c r="R41" s="30"/>
      <c r="S41" s="32"/>
      <c r="T41" s="32"/>
      <c r="U41" s="32"/>
      <c r="V41" s="36"/>
    </row>
    <row r="42" spans="1:22" ht="17.25" customHeight="1">
      <c r="A42" s="7"/>
      <c r="B42" s="7"/>
      <c r="C42" s="7"/>
      <c r="D42" s="224"/>
      <c r="E42" s="224"/>
      <c r="F42" s="27" t="s">
        <v>25</v>
      </c>
      <c r="G42" s="223" t="s">
        <v>64</v>
      </c>
      <c r="H42" s="223"/>
      <c r="I42" s="27">
        <v>34</v>
      </c>
      <c r="J42" s="31">
        <f>J43+J44+J45</f>
        <v>125</v>
      </c>
      <c r="K42" s="33"/>
      <c r="L42" s="33">
        <v>102</v>
      </c>
      <c r="M42" s="32">
        <f>M43+M44+M45</f>
        <v>88</v>
      </c>
      <c r="N42" s="32">
        <f>N43+N44+N45</f>
        <v>0</v>
      </c>
      <c r="O42" s="32">
        <f>O43+O44+O45</f>
        <v>58</v>
      </c>
      <c r="P42" s="32">
        <f>P43+P44+P45</f>
        <v>88</v>
      </c>
      <c r="Q42" s="30">
        <f t="shared" si="0"/>
        <v>86.27450980392157</v>
      </c>
      <c r="R42" s="30">
        <f t="shared" si="1"/>
        <v>100</v>
      </c>
      <c r="S42" s="32">
        <f>S43+S44+S45</f>
        <v>24</v>
      </c>
      <c r="T42" s="32">
        <f>T43+T44+T45</f>
        <v>48</v>
      </c>
      <c r="U42" s="32">
        <f>U43+U44+U45</f>
        <v>61</v>
      </c>
      <c r="V42" s="32">
        <f>V43+V44+V45</f>
        <v>88</v>
      </c>
    </row>
    <row r="43" spans="1:22" ht="15.75">
      <c r="A43" s="7"/>
      <c r="B43" s="7"/>
      <c r="C43" s="7"/>
      <c r="D43" s="224"/>
      <c r="E43" s="224"/>
      <c r="F43" s="224"/>
      <c r="G43" s="29" t="s">
        <v>65</v>
      </c>
      <c r="H43" s="29" t="s">
        <v>66</v>
      </c>
      <c r="I43" s="27">
        <v>35</v>
      </c>
      <c r="J43" s="31">
        <v>4</v>
      </c>
      <c r="K43" s="33"/>
      <c r="L43" s="33">
        <v>2</v>
      </c>
      <c r="M43" s="36">
        <v>3</v>
      </c>
      <c r="N43" s="33"/>
      <c r="O43" s="36">
        <v>2</v>
      </c>
      <c r="P43" s="36">
        <v>3</v>
      </c>
      <c r="Q43" s="30">
        <f t="shared" si="0"/>
        <v>150</v>
      </c>
      <c r="R43" s="30">
        <f t="shared" si="1"/>
        <v>100</v>
      </c>
      <c r="S43" s="32">
        <v>1</v>
      </c>
      <c r="T43" s="32">
        <v>2</v>
      </c>
      <c r="U43" s="32">
        <v>2</v>
      </c>
      <c r="V43" s="36">
        <v>3</v>
      </c>
    </row>
    <row r="44" spans="1:22" ht="15.75">
      <c r="A44" s="7"/>
      <c r="B44" s="7"/>
      <c r="C44" s="7"/>
      <c r="D44" s="224"/>
      <c r="E44" s="224"/>
      <c r="F44" s="224"/>
      <c r="G44" s="29" t="s">
        <v>67</v>
      </c>
      <c r="H44" s="29" t="s">
        <v>68</v>
      </c>
      <c r="I44" s="27">
        <v>36</v>
      </c>
      <c r="J44" s="31">
        <v>15</v>
      </c>
      <c r="K44" s="33"/>
      <c r="L44" s="33">
        <v>14</v>
      </c>
      <c r="M44" s="36">
        <v>15</v>
      </c>
      <c r="N44" s="33"/>
      <c r="O44" s="36">
        <v>10</v>
      </c>
      <c r="P44" s="36">
        <v>15</v>
      </c>
      <c r="Q44" s="30">
        <f t="shared" si="0"/>
        <v>107.14285714285714</v>
      </c>
      <c r="R44" s="30">
        <f t="shared" si="1"/>
        <v>100</v>
      </c>
      <c r="S44" s="32">
        <v>3</v>
      </c>
      <c r="T44" s="32">
        <v>6</v>
      </c>
      <c r="U44" s="32">
        <v>9</v>
      </c>
      <c r="V44" s="36">
        <v>15</v>
      </c>
    </row>
    <row r="45" spans="4:22" ht="15.75">
      <c r="D45" s="224"/>
      <c r="E45" s="224"/>
      <c r="F45" s="41"/>
      <c r="G45" s="29" t="s">
        <v>69</v>
      </c>
      <c r="H45" s="29" t="s">
        <v>70</v>
      </c>
      <c r="I45" s="27" t="s">
        <v>71</v>
      </c>
      <c r="J45" s="31">
        <v>106</v>
      </c>
      <c r="K45" s="33"/>
      <c r="L45" s="33">
        <v>86</v>
      </c>
      <c r="M45" s="36">
        <v>70</v>
      </c>
      <c r="N45" s="33"/>
      <c r="O45" s="36">
        <v>46</v>
      </c>
      <c r="P45" s="36">
        <v>70</v>
      </c>
      <c r="Q45" s="30">
        <f t="shared" si="0"/>
        <v>81.3953488372093</v>
      </c>
      <c r="R45" s="30">
        <f t="shared" si="1"/>
        <v>100</v>
      </c>
      <c r="S45" s="32">
        <v>20</v>
      </c>
      <c r="T45" s="32">
        <v>40</v>
      </c>
      <c r="U45" s="32">
        <v>50</v>
      </c>
      <c r="V45" s="36">
        <v>70</v>
      </c>
    </row>
    <row r="46" spans="1:22" ht="15.75" customHeight="1">
      <c r="A46" s="7"/>
      <c r="B46" s="7"/>
      <c r="C46" s="7"/>
      <c r="D46" s="224"/>
      <c r="E46" s="224"/>
      <c r="F46" s="27" t="s">
        <v>27</v>
      </c>
      <c r="G46" s="223" t="s">
        <v>72</v>
      </c>
      <c r="H46" s="223"/>
      <c r="I46" s="27">
        <v>37</v>
      </c>
      <c r="J46" s="31">
        <v>183</v>
      </c>
      <c r="K46" s="33"/>
      <c r="L46" s="33">
        <v>34</v>
      </c>
      <c r="M46" s="36">
        <v>215</v>
      </c>
      <c r="N46" s="33"/>
      <c r="O46" s="36">
        <v>159</v>
      </c>
      <c r="P46" s="219">
        <v>185</v>
      </c>
      <c r="Q46" s="30">
        <f t="shared" si="0"/>
        <v>544.1176470588235</v>
      </c>
      <c r="R46" s="30">
        <f t="shared" si="1"/>
        <v>86.04651162790698</v>
      </c>
      <c r="S46" s="32">
        <v>67</v>
      </c>
      <c r="T46" s="32">
        <v>150</v>
      </c>
      <c r="U46" s="32">
        <v>200</v>
      </c>
      <c r="V46" s="219">
        <v>185</v>
      </c>
    </row>
    <row r="47" spans="1:22" ht="17.25" customHeight="1">
      <c r="A47" s="7"/>
      <c r="B47" s="7"/>
      <c r="C47" s="7"/>
      <c r="D47" s="224"/>
      <c r="E47" s="224"/>
      <c r="F47" s="27" t="s">
        <v>33</v>
      </c>
      <c r="G47" s="223" t="s">
        <v>73</v>
      </c>
      <c r="H47" s="223"/>
      <c r="I47" s="27">
        <v>38</v>
      </c>
      <c r="J47" s="31">
        <v>610</v>
      </c>
      <c r="K47" s="33"/>
      <c r="L47" s="33">
        <v>565</v>
      </c>
      <c r="M47" s="36">
        <v>620</v>
      </c>
      <c r="N47" s="33"/>
      <c r="O47" s="36">
        <v>484</v>
      </c>
      <c r="P47" s="36">
        <v>620</v>
      </c>
      <c r="Q47" s="30">
        <f t="shared" si="0"/>
        <v>109.73451327433628</v>
      </c>
      <c r="R47" s="30">
        <f t="shared" si="1"/>
        <v>100</v>
      </c>
      <c r="S47" s="32">
        <v>146</v>
      </c>
      <c r="T47" s="32">
        <v>300</v>
      </c>
      <c r="U47" s="32">
        <v>446</v>
      </c>
      <c r="V47" s="36">
        <v>620</v>
      </c>
    </row>
    <row r="48" spans="1:22" ht="15.75" customHeight="1">
      <c r="A48" s="7"/>
      <c r="B48" s="7"/>
      <c r="C48" s="7"/>
      <c r="D48" s="224"/>
      <c r="E48" s="224"/>
      <c r="F48" s="27" t="s">
        <v>35</v>
      </c>
      <c r="G48" s="223" t="s">
        <v>74</v>
      </c>
      <c r="H48" s="223"/>
      <c r="I48" s="27">
        <v>39</v>
      </c>
      <c r="J48" s="31"/>
      <c r="K48" s="33"/>
      <c r="L48" s="33"/>
      <c r="M48" s="36"/>
      <c r="N48" s="33"/>
      <c r="O48" s="36"/>
      <c r="P48" s="36"/>
      <c r="Q48" s="30"/>
      <c r="R48" s="30"/>
      <c r="S48" s="32"/>
      <c r="T48" s="32"/>
      <c r="U48" s="32"/>
      <c r="V48" s="36"/>
    </row>
    <row r="49" spans="1:22" ht="16.5" customHeight="1">
      <c r="A49" s="7"/>
      <c r="B49" s="7"/>
      <c r="C49" s="7"/>
      <c r="D49" s="224"/>
      <c r="E49" s="224"/>
      <c r="F49" s="27" t="s">
        <v>75</v>
      </c>
      <c r="G49" s="223" t="s">
        <v>76</v>
      </c>
      <c r="H49" s="223"/>
      <c r="I49" s="27">
        <v>40</v>
      </c>
      <c r="J49" s="31">
        <f>J50+J51+J54</f>
        <v>33</v>
      </c>
      <c r="K49" s="33"/>
      <c r="L49" s="33">
        <v>25</v>
      </c>
      <c r="M49" s="32">
        <f>M50+M51+M54</f>
        <v>36</v>
      </c>
      <c r="N49" s="32">
        <f>N50+N51+N54</f>
        <v>0</v>
      </c>
      <c r="O49" s="32">
        <f>O50+O51+O54</f>
        <v>18</v>
      </c>
      <c r="P49" s="32">
        <f>P50+P51+P54</f>
        <v>36</v>
      </c>
      <c r="Q49" s="30">
        <f t="shared" si="0"/>
        <v>144</v>
      </c>
      <c r="R49" s="30">
        <f t="shared" si="1"/>
        <v>100</v>
      </c>
      <c r="S49" s="32">
        <f>S50+S51+S54</f>
        <v>9</v>
      </c>
      <c r="T49" s="32">
        <f>T50+T51+T54</f>
        <v>17</v>
      </c>
      <c r="U49" s="32">
        <f>U50+U51+U54</f>
        <v>39</v>
      </c>
      <c r="V49" s="32">
        <f>V50+V51+V54</f>
        <v>36</v>
      </c>
    </row>
    <row r="50" spans="1:22" ht="15.75" customHeight="1">
      <c r="A50" s="7"/>
      <c r="B50" s="7"/>
      <c r="C50" s="7"/>
      <c r="D50" s="224"/>
      <c r="E50" s="224"/>
      <c r="F50" s="27" t="s">
        <v>15</v>
      </c>
      <c r="G50" s="223" t="s">
        <v>77</v>
      </c>
      <c r="H50" s="223"/>
      <c r="I50" s="27">
        <v>41</v>
      </c>
      <c r="J50" s="31">
        <v>8</v>
      </c>
      <c r="K50" s="33"/>
      <c r="L50" s="33">
        <v>4</v>
      </c>
      <c r="M50" s="36">
        <v>12</v>
      </c>
      <c r="N50" s="33"/>
      <c r="O50" s="36">
        <v>1</v>
      </c>
      <c r="P50" s="36">
        <v>12</v>
      </c>
      <c r="Q50" s="30">
        <f t="shared" si="0"/>
        <v>300</v>
      </c>
      <c r="R50" s="30">
        <f t="shared" si="1"/>
        <v>100</v>
      </c>
      <c r="S50" s="32">
        <v>5</v>
      </c>
      <c r="T50" s="32">
        <v>10</v>
      </c>
      <c r="U50" s="32">
        <v>20</v>
      </c>
      <c r="V50" s="36">
        <v>12</v>
      </c>
    </row>
    <row r="51" spans="1:22" ht="12.75" customHeight="1">
      <c r="A51" s="7"/>
      <c r="B51" s="7"/>
      <c r="C51" s="7"/>
      <c r="D51" s="224"/>
      <c r="E51" s="224"/>
      <c r="F51" s="27" t="s">
        <v>25</v>
      </c>
      <c r="G51" s="223" t="s">
        <v>78</v>
      </c>
      <c r="H51" s="223"/>
      <c r="I51" s="27">
        <v>42</v>
      </c>
      <c r="J51" s="31">
        <f>J52+J53</f>
        <v>13</v>
      </c>
      <c r="K51" s="33"/>
      <c r="L51" s="33">
        <v>13</v>
      </c>
      <c r="M51" s="36">
        <v>14</v>
      </c>
      <c r="N51" s="33"/>
      <c r="O51" s="36">
        <f>O52</f>
        <v>11</v>
      </c>
      <c r="P51" s="36">
        <v>14</v>
      </c>
      <c r="Q51" s="30">
        <f t="shared" si="0"/>
        <v>107.6923076923077</v>
      </c>
      <c r="R51" s="30">
        <f t="shared" si="1"/>
        <v>100</v>
      </c>
      <c r="S51" s="32">
        <v>4</v>
      </c>
      <c r="T51" s="32">
        <v>7</v>
      </c>
      <c r="U51" s="32">
        <v>11</v>
      </c>
      <c r="V51" s="36">
        <v>14</v>
      </c>
    </row>
    <row r="52" spans="1:22" ht="15.75">
      <c r="A52" s="7"/>
      <c r="B52" s="7"/>
      <c r="C52" s="7"/>
      <c r="D52" s="224"/>
      <c r="E52" s="224"/>
      <c r="F52" s="224"/>
      <c r="G52" s="29" t="s">
        <v>65</v>
      </c>
      <c r="H52" s="29" t="s">
        <v>79</v>
      </c>
      <c r="I52" s="27">
        <v>43</v>
      </c>
      <c r="J52" s="31">
        <v>13</v>
      </c>
      <c r="K52" s="33"/>
      <c r="L52" s="33">
        <v>13</v>
      </c>
      <c r="M52" s="36">
        <v>14</v>
      </c>
      <c r="N52" s="33"/>
      <c r="O52" s="36">
        <v>11</v>
      </c>
      <c r="P52" s="36">
        <v>14</v>
      </c>
      <c r="Q52" s="30">
        <f t="shared" si="0"/>
        <v>107.6923076923077</v>
      </c>
      <c r="R52" s="30">
        <f t="shared" si="1"/>
        <v>100</v>
      </c>
      <c r="S52" s="32">
        <v>4</v>
      </c>
      <c r="T52" s="32">
        <v>7</v>
      </c>
      <c r="U52" s="32">
        <v>11</v>
      </c>
      <c r="V52" s="36">
        <v>14</v>
      </c>
    </row>
    <row r="53" spans="1:22" ht="15.75">
      <c r="A53" s="7"/>
      <c r="B53" s="7"/>
      <c r="C53" s="7"/>
      <c r="D53" s="224"/>
      <c r="E53" s="224"/>
      <c r="F53" s="224"/>
      <c r="G53" s="29" t="s">
        <v>67</v>
      </c>
      <c r="H53" s="29" t="s">
        <v>80</v>
      </c>
      <c r="I53" s="27">
        <v>44</v>
      </c>
      <c r="J53" s="31">
        <v>0</v>
      </c>
      <c r="K53" s="33"/>
      <c r="L53" s="33"/>
      <c r="M53" s="36"/>
      <c r="N53" s="33"/>
      <c r="O53" s="36"/>
      <c r="P53" s="36"/>
      <c r="Q53" s="30"/>
      <c r="R53" s="30"/>
      <c r="S53" s="32"/>
      <c r="T53" s="32"/>
      <c r="U53" s="32"/>
      <c r="V53" s="36"/>
    </row>
    <row r="54" spans="1:22" ht="17.25" customHeight="1">
      <c r="A54" s="7"/>
      <c r="B54" s="7"/>
      <c r="C54" s="7"/>
      <c r="D54" s="224"/>
      <c r="E54" s="224"/>
      <c r="F54" s="27" t="s">
        <v>27</v>
      </c>
      <c r="G54" s="223" t="s">
        <v>81</v>
      </c>
      <c r="H54" s="223"/>
      <c r="I54" s="27">
        <v>45</v>
      </c>
      <c r="J54" s="31">
        <v>12</v>
      </c>
      <c r="K54" s="33"/>
      <c r="L54" s="33">
        <v>8</v>
      </c>
      <c r="M54" s="36">
        <v>10</v>
      </c>
      <c r="N54" s="33"/>
      <c r="O54" s="36">
        <v>6</v>
      </c>
      <c r="P54" s="36">
        <v>10</v>
      </c>
      <c r="Q54" s="30">
        <f t="shared" si="0"/>
        <v>125</v>
      </c>
      <c r="R54" s="30">
        <f t="shared" si="1"/>
        <v>100</v>
      </c>
      <c r="S54" s="32">
        <v>0</v>
      </c>
      <c r="T54" s="32">
        <v>0</v>
      </c>
      <c r="U54" s="32">
        <v>8</v>
      </c>
      <c r="V54" s="36">
        <v>10</v>
      </c>
    </row>
    <row r="55" spans="1:22" ht="18" customHeight="1">
      <c r="A55" s="7"/>
      <c r="B55" s="7"/>
      <c r="C55" s="7"/>
      <c r="D55" s="224"/>
      <c r="E55" s="224"/>
      <c r="F55" s="27" t="s">
        <v>82</v>
      </c>
      <c r="G55" s="223" t="s">
        <v>83</v>
      </c>
      <c r="H55" s="223"/>
      <c r="I55" s="27">
        <v>46</v>
      </c>
      <c r="J55" s="31">
        <f>J56+J57+J59+J66+J71+J72+J76+J77+J78+J87</f>
        <v>571</v>
      </c>
      <c r="K55" s="33"/>
      <c r="L55" s="33">
        <v>537</v>
      </c>
      <c r="M55" s="32">
        <f>M57+M59+M71+M72+M76+M77+M78+M87</f>
        <v>577</v>
      </c>
      <c r="N55" s="32">
        <f>N57+N59+N71+N72+N76+N77+N78+N87</f>
        <v>0</v>
      </c>
      <c r="O55" s="32">
        <f>O57+O59+O71+O72+O76+O77+O78+O87</f>
        <v>422</v>
      </c>
      <c r="P55" s="32">
        <f>P57+P59+P71+P72+P76+P77+P78+P87</f>
        <v>582</v>
      </c>
      <c r="Q55" s="30">
        <f t="shared" si="0"/>
        <v>108.37988826815644</v>
      </c>
      <c r="R55" s="30">
        <f t="shared" si="1"/>
        <v>100.86655112651646</v>
      </c>
      <c r="S55" s="32">
        <f>S57+S59+S71+S72+S76+S77+S78+S87</f>
        <v>147</v>
      </c>
      <c r="T55" s="32">
        <f>T57+T59+T71+T72+T76+T77+T78+T87</f>
        <v>290</v>
      </c>
      <c r="U55" s="32">
        <f>U57+U59+U71+U72+U76+U77+U78+U87</f>
        <v>440</v>
      </c>
      <c r="V55" s="32">
        <f>V57+V59+V71+V72+V76+V77+V78+V87</f>
        <v>582</v>
      </c>
    </row>
    <row r="56" spans="1:22" ht="15.75" customHeight="1">
      <c r="A56" s="7"/>
      <c r="B56" s="7"/>
      <c r="C56" s="7"/>
      <c r="D56" s="224"/>
      <c r="E56" s="224"/>
      <c r="F56" s="27" t="s">
        <v>15</v>
      </c>
      <c r="G56" s="223" t="s">
        <v>84</v>
      </c>
      <c r="H56" s="223"/>
      <c r="I56" s="27">
        <v>47</v>
      </c>
      <c r="J56" s="31">
        <v>0</v>
      </c>
      <c r="K56" s="33"/>
      <c r="L56" s="33"/>
      <c r="M56" s="36"/>
      <c r="N56" s="33"/>
      <c r="O56" s="36"/>
      <c r="P56" s="36"/>
      <c r="Q56" s="30"/>
      <c r="R56" s="30"/>
      <c r="S56" s="32"/>
      <c r="T56" s="32"/>
      <c r="U56" s="32"/>
      <c r="V56" s="36"/>
    </row>
    <row r="57" spans="1:22" ht="19.5" customHeight="1">
      <c r="A57" s="7"/>
      <c r="B57" s="7"/>
      <c r="C57" s="7"/>
      <c r="D57" s="224"/>
      <c r="E57" s="224"/>
      <c r="F57" s="27" t="s">
        <v>25</v>
      </c>
      <c r="G57" s="223" t="s">
        <v>85</v>
      </c>
      <c r="H57" s="223"/>
      <c r="I57" s="27">
        <v>48</v>
      </c>
      <c r="J57" s="31">
        <v>11</v>
      </c>
      <c r="K57" s="33"/>
      <c r="L57" s="33">
        <v>5</v>
      </c>
      <c r="M57" s="36">
        <v>10</v>
      </c>
      <c r="N57" s="33"/>
      <c r="O57" s="36">
        <v>6</v>
      </c>
      <c r="P57" s="219">
        <v>15</v>
      </c>
      <c r="Q57" s="30">
        <f t="shared" si="0"/>
        <v>300</v>
      </c>
      <c r="R57" s="30">
        <f t="shared" si="1"/>
        <v>150</v>
      </c>
      <c r="S57" s="32">
        <v>3</v>
      </c>
      <c r="T57" s="32">
        <v>6</v>
      </c>
      <c r="U57" s="32">
        <v>9</v>
      </c>
      <c r="V57" s="219">
        <v>15</v>
      </c>
    </row>
    <row r="58" spans="1:22" ht="15.75">
      <c r="A58" s="7"/>
      <c r="B58" s="7"/>
      <c r="C58" s="7"/>
      <c r="D58" s="224"/>
      <c r="E58" s="224"/>
      <c r="F58" s="28"/>
      <c r="G58" s="29" t="s">
        <v>65</v>
      </c>
      <c r="H58" s="29" t="s">
        <v>86</v>
      </c>
      <c r="I58" s="27">
        <v>49</v>
      </c>
      <c r="J58" s="31"/>
      <c r="K58" s="33"/>
      <c r="L58" s="33"/>
      <c r="M58" s="36"/>
      <c r="N58" s="33"/>
      <c r="O58" s="36"/>
      <c r="P58" s="36"/>
      <c r="Q58" s="30"/>
      <c r="R58" s="30"/>
      <c r="S58" s="32"/>
      <c r="T58" s="32"/>
      <c r="U58" s="32"/>
      <c r="V58" s="36"/>
    </row>
    <row r="59" spans="1:22" ht="17.25" customHeight="1">
      <c r="A59" s="7"/>
      <c r="B59" s="7"/>
      <c r="C59" s="7"/>
      <c r="D59" s="224"/>
      <c r="E59" s="224"/>
      <c r="F59" s="27" t="s">
        <v>27</v>
      </c>
      <c r="G59" s="223" t="s">
        <v>87</v>
      </c>
      <c r="H59" s="223"/>
      <c r="I59" s="27">
        <v>50</v>
      </c>
      <c r="J59" s="31">
        <f>J60+J62</f>
        <v>19</v>
      </c>
      <c r="K59" s="33"/>
      <c r="L59" s="33">
        <v>14</v>
      </c>
      <c r="M59" s="32">
        <v>29</v>
      </c>
      <c r="N59" s="32">
        <f>N60+N62</f>
        <v>0</v>
      </c>
      <c r="O59" s="32">
        <f>O60+O62</f>
        <v>8</v>
      </c>
      <c r="P59" s="32">
        <v>29</v>
      </c>
      <c r="Q59" s="30">
        <f t="shared" si="0"/>
        <v>207.14285714285717</v>
      </c>
      <c r="R59" s="30">
        <f t="shared" si="1"/>
        <v>100</v>
      </c>
      <c r="S59" s="32">
        <v>4</v>
      </c>
      <c r="T59" s="32">
        <v>8</v>
      </c>
      <c r="U59" s="32">
        <f>U60+U62</f>
        <v>13</v>
      </c>
      <c r="V59" s="32">
        <v>29</v>
      </c>
    </row>
    <row r="60" spans="1:22" ht="15.75">
      <c r="A60" s="7"/>
      <c r="B60" s="7"/>
      <c r="C60" s="7"/>
      <c r="D60" s="224"/>
      <c r="E60" s="224"/>
      <c r="F60" s="224"/>
      <c r="G60" s="29" t="s">
        <v>88</v>
      </c>
      <c r="H60" s="29" t="s">
        <v>89</v>
      </c>
      <c r="I60" s="27">
        <v>51</v>
      </c>
      <c r="J60" s="31">
        <v>1</v>
      </c>
      <c r="K60" s="33"/>
      <c r="L60" s="33">
        <v>0</v>
      </c>
      <c r="M60" s="36">
        <v>1</v>
      </c>
      <c r="N60" s="33"/>
      <c r="O60" s="36">
        <v>0</v>
      </c>
      <c r="P60" s="36">
        <v>1</v>
      </c>
      <c r="Q60" s="30"/>
      <c r="R60" s="30">
        <f t="shared" si="1"/>
        <v>100</v>
      </c>
      <c r="S60" s="32">
        <v>0</v>
      </c>
      <c r="T60" s="32">
        <v>0</v>
      </c>
      <c r="U60" s="32">
        <v>0</v>
      </c>
      <c r="V60" s="36">
        <v>1</v>
      </c>
    </row>
    <row r="61" spans="1:22" ht="15.75">
      <c r="A61" s="7"/>
      <c r="B61" s="7"/>
      <c r="C61" s="7"/>
      <c r="D61" s="224"/>
      <c r="E61" s="224"/>
      <c r="F61" s="224"/>
      <c r="G61" s="39"/>
      <c r="H61" s="29" t="s">
        <v>90</v>
      </c>
      <c r="I61" s="27">
        <v>52</v>
      </c>
      <c r="J61" s="31"/>
      <c r="K61" s="33"/>
      <c r="L61" s="33"/>
      <c r="M61" s="36"/>
      <c r="N61" s="33"/>
      <c r="O61" s="36"/>
      <c r="P61" s="36"/>
      <c r="Q61" s="30"/>
      <c r="R61" s="30"/>
      <c r="S61" s="32"/>
      <c r="T61" s="32"/>
      <c r="U61" s="32"/>
      <c r="V61" s="36"/>
    </row>
    <row r="62" spans="1:22" ht="15.75">
      <c r="A62" s="7"/>
      <c r="B62" s="7"/>
      <c r="C62" s="7"/>
      <c r="D62" s="224"/>
      <c r="E62" s="224"/>
      <c r="F62" s="224"/>
      <c r="G62" s="29" t="s">
        <v>91</v>
      </c>
      <c r="H62" s="29" t="s">
        <v>92</v>
      </c>
      <c r="I62" s="27">
        <v>53</v>
      </c>
      <c r="J62" s="31">
        <f>J65</f>
        <v>18</v>
      </c>
      <c r="K62" s="33"/>
      <c r="L62" s="33">
        <v>14</v>
      </c>
      <c r="M62" s="36">
        <f>M65</f>
        <v>28</v>
      </c>
      <c r="N62" s="33"/>
      <c r="O62" s="36">
        <f>O65</f>
        <v>8</v>
      </c>
      <c r="P62" s="36">
        <f>P65</f>
        <v>28</v>
      </c>
      <c r="Q62" s="30">
        <f t="shared" si="0"/>
        <v>200</v>
      </c>
      <c r="R62" s="30">
        <f t="shared" si="1"/>
        <v>100</v>
      </c>
      <c r="S62" s="32">
        <v>4</v>
      </c>
      <c r="T62" s="32">
        <v>8</v>
      </c>
      <c r="U62" s="32">
        <f>U65</f>
        <v>13</v>
      </c>
      <c r="V62" s="36">
        <f>V65</f>
        <v>28</v>
      </c>
    </row>
    <row r="63" spans="1:22" ht="31.5">
      <c r="A63" s="7"/>
      <c r="B63" s="7"/>
      <c r="C63" s="7"/>
      <c r="D63" s="224"/>
      <c r="E63" s="224"/>
      <c r="F63" s="224"/>
      <c r="G63" s="227"/>
      <c r="H63" s="29" t="s">
        <v>93</v>
      </c>
      <c r="I63" s="27">
        <v>54</v>
      </c>
      <c r="J63" s="31"/>
      <c r="K63" s="33"/>
      <c r="L63" s="33"/>
      <c r="M63" s="36"/>
      <c r="N63" s="33"/>
      <c r="O63" s="36"/>
      <c r="P63" s="36"/>
      <c r="Q63" s="30"/>
      <c r="R63" s="30"/>
      <c r="S63" s="32"/>
      <c r="T63" s="32"/>
      <c r="U63" s="32"/>
      <c r="V63" s="36"/>
    </row>
    <row r="64" spans="1:22" ht="31.5">
      <c r="A64" s="7"/>
      <c r="B64" s="7"/>
      <c r="C64" s="7"/>
      <c r="D64" s="224"/>
      <c r="E64" s="224"/>
      <c r="F64" s="224"/>
      <c r="G64" s="224"/>
      <c r="H64" s="29" t="s">
        <v>94</v>
      </c>
      <c r="I64" s="27">
        <v>55</v>
      </c>
      <c r="J64" s="31"/>
      <c r="K64" s="33"/>
      <c r="L64" s="33"/>
      <c r="M64" s="36"/>
      <c r="N64" s="33"/>
      <c r="O64" s="36"/>
      <c r="P64" s="36"/>
      <c r="Q64" s="30"/>
      <c r="R64" s="30"/>
      <c r="S64" s="32"/>
      <c r="T64" s="32"/>
      <c r="U64" s="32"/>
      <c r="V64" s="36"/>
    </row>
    <row r="65" spans="1:22" ht="15.75">
      <c r="A65" s="7"/>
      <c r="B65" s="7"/>
      <c r="C65" s="7"/>
      <c r="D65" s="224"/>
      <c r="E65" s="224"/>
      <c r="F65" s="224"/>
      <c r="G65" s="224"/>
      <c r="H65" s="29" t="s">
        <v>95</v>
      </c>
      <c r="I65" s="27">
        <v>56</v>
      </c>
      <c r="J65" s="31">
        <v>18</v>
      </c>
      <c r="K65" s="33"/>
      <c r="L65" s="33">
        <v>14</v>
      </c>
      <c r="M65" s="36">
        <v>28</v>
      </c>
      <c r="N65" s="33"/>
      <c r="O65" s="36">
        <v>8</v>
      </c>
      <c r="P65" s="36">
        <v>28</v>
      </c>
      <c r="Q65" s="30">
        <f t="shared" si="0"/>
        <v>200</v>
      </c>
      <c r="R65" s="30">
        <f t="shared" si="1"/>
        <v>100</v>
      </c>
      <c r="S65" s="32">
        <v>4</v>
      </c>
      <c r="T65" s="32">
        <v>8</v>
      </c>
      <c r="U65" s="32">
        <v>13</v>
      </c>
      <c r="V65" s="36">
        <v>28</v>
      </c>
    </row>
    <row r="66" spans="1:22" ht="17.25" customHeight="1">
      <c r="A66" s="7"/>
      <c r="B66" s="7"/>
      <c r="C66" s="7"/>
      <c r="D66" s="224"/>
      <c r="E66" s="224"/>
      <c r="F66" s="27" t="s">
        <v>33</v>
      </c>
      <c r="G66" s="223" t="s">
        <v>96</v>
      </c>
      <c r="H66" s="223"/>
      <c r="I66" s="27">
        <v>57</v>
      </c>
      <c r="J66" s="31"/>
      <c r="K66" s="33"/>
      <c r="L66" s="33"/>
      <c r="M66" s="36"/>
      <c r="N66" s="33"/>
      <c r="O66" s="36"/>
      <c r="P66" s="36"/>
      <c r="Q66" s="30"/>
      <c r="R66" s="30"/>
      <c r="S66" s="32"/>
      <c r="T66" s="32"/>
      <c r="U66" s="32"/>
      <c r="V66" s="36"/>
    </row>
    <row r="67" spans="1:22" ht="15.75">
      <c r="A67" s="7"/>
      <c r="B67" s="7"/>
      <c r="C67" s="7"/>
      <c r="D67" s="224"/>
      <c r="E67" s="224"/>
      <c r="F67" s="224"/>
      <c r="G67" s="29" t="s">
        <v>97</v>
      </c>
      <c r="H67" s="29" t="s">
        <v>98</v>
      </c>
      <c r="I67" s="27">
        <v>58</v>
      </c>
      <c r="J67" s="31"/>
      <c r="K67" s="33"/>
      <c r="L67" s="33"/>
      <c r="M67" s="36"/>
      <c r="N67" s="33"/>
      <c r="O67" s="36"/>
      <c r="P67" s="36"/>
      <c r="Q67" s="30"/>
      <c r="R67" s="30"/>
      <c r="S67" s="32"/>
      <c r="T67" s="32"/>
      <c r="U67" s="32"/>
      <c r="V67" s="36"/>
    </row>
    <row r="68" spans="1:22" ht="15.75">
      <c r="A68" s="7"/>
      <c r="B68" s="7"/>
      <c r="C68" s="7"/>
      <c r="D68" s="224"/>
      <c r="E68" s="224"/>
      <c r="F68" s="224"/>
      <c r="G68" s="29" t="s">
        <v>99</v>
      </c>
      <c r="H68" s="29" t="s">
        <v>100</v>
      </c>
      <c r="I68" s="27">
        <v>59</v>
      </c>
      <c r="J68" s="31"/>
      <c r="K68" s="33"/>
      <c r="L68" s="33"/>
      <c r="M68" s="36"/>
      <c r="N68" s="33"/>
      <c r="O68" s="36"/>
      <c r="P68" s="36"/>
      <c r="Q68" s="30"/>
      <c r="R68" s="30"/>
      <c r="S68" s="32"/>
      <c r="T68" s="32"/>
      <c r="U68" s="32"/>
      <c r="V68" s="36"/>
    </row>
    <row r="69" spans="1:22" ht="15.75">
      <c r="A69" s="7"/>
      <c r="B69" s="7"/>
      <c r="C69" s="7"/>
      <c r="D69" s="224"/>
      <c r="E69" s="224"/>
      <c r="F69" s="224"/>
      <c r="G69" s="29" t="s">
        <v>101</v>
      </c>
      <c r="H69" s="29" t="s">
        <v>102</v>
      </c>
      <c r="I69" s="27">
        <v>60</v>
      </c>
      <c r="J69" s="31"/>
      <c r="K69" s="33"/>
      <c r="L69" s="33"/>
      <c r="M69" s="36"/>
      <c r="N69" s="33"/>
      <c r="O69" s="36"/>
      <c r="P69" s="36"/>
      <c r="Q69" s="30"/>
      <c r="R69" s="30"/>
      <c r="S69" s="32"/>
      <c r="T69" s="32"/>
      <c r="U69" s="32"/>
      <c r="V69" s="36"/>
    </row>
    <row r="70" spans="1:22" ht="15.75">
      <c r="A70" s="7"/>
      <c r="B70" s="7"/>
      <c r="C70" s="7"/>
      <c r="D70" s="224"/>
      <c r="E70" s="224"/>
      <c r="F70" s="224"/>
      <c r="G70" s="29" t="s">
        <v>103</v>
      </c>
      <c r="H70" s="29" t="s">
        <v>104</v>
      </c>
      <c r="I70" s="27">
        <v>61</v>
      </c>
      <c r="J70" s="31"/>
      <c r="K70" s="33"/>
      <c r="L70" s="33"/>
      <c r="M70" s="36"/>
      <c r="N70" s="33"/>
      <c r="O70" s="36"/>
      <c r="P70" s="36"/>
      <c r="Q70" s="30"/>
      <c r="R70" s="30"/>
      <c r="S70" s="32"/>
      <c r="T70" s="32"/>
      <c r="U70" s="32"/>
      <c r="V70" s="36"/>
    </row>
    <row r="71" spans="1:22" ht="17.25" customHeight="1">
      <c r="A71" s="7"/>
      <c r="B71" s="7"/>
      <c r="C71" s="7"/>
      <c r="D71" s="224"/>
      <c r="E71" s="224"/>
      <c r="F71" s="27" t="s">
        <v>35</v>
      </c>
      <c r="G71" s="223" t="s">
        <v>105</v>
      </c>
      <c r="H71" s="223"/>
      <c r="I71" s="27">
        <v>62</v>
      </c>
      <c r="J71" s="31">
        <v>1</v>
      </c>
      <c r="K71" s="33"/>
      <c r="L71" s="33">
        <v>1</v>
      </c>
      <c r="M71" s="36">
        <v>1</v>
      </c>
      <c r="N71" s="33"/>
      <c r="O71" s="36">
        <v>0</v>
      </c>
      <c r="P71" s="36">
        <v>1</v>
      </c>
      <c r="Q71" s="30">
        <f t="shared" si="0"/>
        <v>100</v>
      </c>
      <c r="R71" s="30">
        <f t="shared" si="1"/>
        <v>100</v>
      </c>
      <c r="S71" s="32">
        <v>1</v>
      </c>
      <c r="T71" s="32">
        <v>1</v>
      </c>
      <c r="U71" s="32">
        <v>1</v>
      </c>
      <c r="V71" s="36">
        <v>1</v>
      </c>
    </row>
    <row r="72" spans="1:22" ht="18" customHeight="1">
      <c r="A72" s="7"/>
      <c r="B72" s="7"/>
      <c r="C72" s="7"/>
      <c r="D72" s="224"/>
      <c r="E72" s="224"/>
      <c r="F72" s="27" t="s">
        <v>37</v>
      </c>
      <c r="G72" s="223" t="s">
        <v>106</v>
      </c>
      <c r="H72" s="223"/>
      <c r="I72" s="27">
        <v>63</v>
      </c>
      <c r="J72" s="31">
        <v>2</v>
      </c>
      <c r="K72" s="33"/>
      <c r="L72" s="33">
        <v>1</v>
      </c>
      <c r="M72" s="36">
        <v>2</v>
      </c>
      <c r="N72" s="33"/>
      <c r="O72" s="36">
        <v>0</v>
      </c>
      <c r="P72" s="36">
        <v>2</v>
      </c>
      <c r="Q72" s="30">
        <f t="shared" si="0"/>
        <v>200</v>
      </c>
      <c r="R72" s="30">
        <f t="shared" si="1"/>
        <v>100</v>
      </c>
      <c r="S72" s="32">
        <v>2</v>
      </c>
      <c r="T72" s="32">
        <v>2</v>
      </c>
      <c r="U72" s="32">
        <v>2</v>
      </c>
      <c r="V72" s="36">
        <v>2</v>
      </c>
    </row>
    <row r="73" spans="1:22" ht="18.75" customHeight="1">
      <c r="A73" s="7"/>
      <c r="B73" s="7"/>
      <c r="C73" s="7"/>
      <c r="D73" s="224"/>
      <c r="E73" s="224"/>
      <c r="F73" s="224"/>
      <c r="G73" s="223" t="s">
        <v>107</v>
      </c>
      <c r="H73" s="223"/>
      <c r="I73" s="27">
        <v>64</v>
      </c>
      <c r="J73" s="31"/>
      <c r="K73" s="33"/>
      <c r="L73" s="33"/>
      <c r="M73" s="36"/>
      <c r="N73" s="33"/>
      <c r="O73" s="36"/>
      <c r="P73" s="36"/>
      <c r="Q73" s="30"/>
      <c r="R73" s="30"/>
      <c r="S73" s="32"/>
      <c r="T73" s="32"/>
      <c r="U73" s="32"/>
      <c r="V73" s="36"/>
    </row>
    <row r="74" spans="1:22" ht="18.75" customHeight="1">
      <c r="A74" s="7"/>
      <c r="B74" s="7"/>
      <c r="C74" s="7"/>
      <c r="D74" s="224"/>
      <c r="E74" s="224"/>
      <c r="F74" s="224"/>
      <c r="G74" s="223" t="s">
        <v>108</v>
      </c>
      <c r="H74" s="223"/>
      <c r="I74" s="27">
        <v>65</v>
      </c>
      <c r="J74" s="31"/>
      <c r="K74" s="33"/>
      <c r="L74" s="33"/>
      <c r="M74" s="36"/>
      <c r="N74" s="33"/>
      <c r="O74" s="36"/>
      <c r="P74" s="36"/>
      <c r="Q74" s="30"/>
      <c r="R74" s="30"/>
      <c r="S74" s="32"/>
      <c r="T74" s="32"/>
      <c r="U74" s="32"/>
      <c r="V74" s="36"/>
    </row>
    <row r="75" spans="1:22" ht="12.75" customHeight="1">
      <c r="A75" s="7"/>
      <c r="B75" s="7"/>
      <c r="C75" s="7"/>
      <c r="D75" s="224"/>
      <c r="E75" s="224"/>
      <c r="F75" s="224"/>
      <c r="G75" s="223" t="s">
        <v>109</v>
      </c>
      <c r="H75" s="223"/>
      <c r="I75" s="27">
        <v>66</v>
      </c>
      <c r="J75" s="31"/>
      <c r="K75" s="33"/>
      <c r="L75" s="33"/>
      <c r="M75" s="36"/>
      <c r="N75" s="33"/>
      <c r="O75" s="36"/>
      <c r="P75" s="36"/>
      <c r="Q75" s="30"/>
      <c r="R75" s="30"/>
      <c r="S75" s="32"/>
      <c r="T75" s="32"/>
      <c r="U75" s="32"/>
      <c r="V75" s="36"/>
    </row>
    <row r="76" spans="1:22" ht="15.75" customHeight="1">
      <c r="A76" s="7"/>
      <c r="B76" s="7"/>
      <c r="C76" s="7"/>
      <c r="D76" s="224"/>
      <c r="E76" s="224"/>
      <c r="F76" s="27" t="s">
        <v>110</v>
      </c>
      <c r="G76" s="223" t="s">
        <v>111</v>
      </c>
      <c r="H76" s="223"/>
      <c r="I76" s="27">
        <v>67</v>
      </c>
      <c r="J76" s="31">
        <v>78</v>
      </c>
      <c r="K76" s="33"/>
      <c r="L76" s="33">
        <v>74</v>
      </c>
      <c r="M76" s="36">
        <v>67</v>
      </c>
      <c r="N76" s="33"/>
      <c r="O76" s="36">
        <v>50</v>
      </c>
      <c r="P76" s="36">
        <v>67</v>
      </c>
      <c r="Q76" s="30">
        <f>P76/L76*100</f>
        <v>90.54054054054053</v>
      </c>
      <c r="R76" s="30">
        <f aca="true" t="shared" si="3" ref="R76:R81">P76/M76*100</f>
        <v>100</v>
      </c>
      <c r="S76" s="32">
        <v>18</v>
      </c>
      <c r="T76" s="32">
        <v>36</v>
      </c>
      <c r="U76" s="32">
        <v>52</v>
      </c>
      <c r="V76" s="36">
        <v>67</v>
      </c>
    </row>
    <row r="77" spans="1:22" ht="16.5" customHeight="1">
      <c r="A77" s="7"/>
      <c r="B77" s="7"/>
      <c r="C77" s="7"/>
      <c r="D77" s="224"/>
      <c r="E77" s="224"/>
      <c r="F77" s="27" t="s">
        <v>112</v>
      </c>
      <c r="G77" s="223" t="s">
        <v>113</v>
      </c>
      <c r="H77" s="223"/>
      <c r="I77" s="27">
        <v>68</v>
      </c>
      <c r="J77" s="31">
        <v>5</v>
      </c>
      <c r="K77" s="33"/>
      <c r="L77" s="33">
        <v>4</v>
      </c>
      <c r="M77" s="36">
        <v>5</v>
      </c>
      <c r="N77" s="33"/>
      <c r="O77" s="36">
        <v>4</v>
      </c>
      <c r="P77" s="36">
        <v>5</v>
      </c>
      <c r="Q77" s="30">
        <f>P77/L77*100</f>
        <v>125</v>
      </c>
      <c r="R77" s="30">
        <f t="shared" si="3"/>
        <v>100</v>
      </c>
      <c r="S77" s="32">
        <v>2</v>
      </c>
      <c r="T77" s="32">
        <v>3</v>
      </c>
      <c r="U77" s="32">
        <v>4</v>
      </c>
      <c r="V77" s="36">
        <v>5</v>
      </c>
    </row>
    <row r="78" spans="1:22" ht="12.75" customHeight="1">
      <c r="A78" s="7"/>
      <c r="B78" s="7"/>
      <c r="C78" s="7"/>
      <c r="D78" s="224"/>
      <c r="E78" s="224"/>
      <c r="F78" s="27" t="s">
        <v>114</v>
      </c>
      <c r="G78" s="223" t="s">
        <v>115</v>
      </c>
      <c r="H78" s="223"/>
      <c r="I78" s="27">
        <v>69</v>
      </c>
      <c r="J78" s="31">
        <f>J79+J80+J81+J82+J84+J85+J86</f>
        <v>27</v>
      </c>
      <c r="K78" s="33"/>
      <c r="L78" s="33">
        <v>22</v>
      </c>
      <c r="M78" s="32">
        <f>M79+M80+M81</f>
        <v>37</v>
      </c>
      <c r="N78" s="33"/>
      <c r="O78" s="36">
        <f>O81+O80+O79</f>
        <v>19</v>
      </c>
      <c r="P78" s="32">
        <f>P79+P80+P81</f>
        <v>37</v>
      </c>
      <c r="Q78" s="30">
        <f>P78/L78*100</f>
        <v>168.1818181818182</v>
      </c>
      <c r="R78" s="30">
        <f t="shared" si="3"/>
        <v>100</v>
      </c>
      <c r="S78" s="32">
        <v>0</v>
      </c>
      <c r="T78" s="32">
        <v>0</v>
      </c>
      <c r="U78" s="32">
        <f>U79+U80+U81</f>
        <v>28</v>
      </c>
      <c r="V78" s="32">
        <f>V79+V80+V81</f>
        <v>37</v>
      </c>
    </row>
    <row r="79" spans="1:22" ht="15.75">
      <c r="A79" s="7"/>
      <c r="B79" s="7"/>
      <c r="C79" s="7"/>
      <c r="D79" s="224"/>
      <c r="E79" s="224"/>
      <c r="F79" s="224"/>
      <c r="G79" s="29" t="s">
        <v>116</v>
      </c>
      <c r="H79" s="29" t="s">
        <v>117</v>
      </c>
      <c r="I79" s="27">
        <v>70</v>
      </c>
      <c r="J79" s="31">
        <v>1</v>
      </c>
      <c r="K79" s="33"/>
      <c r="L79" s="33">
        <v>1</v>
      </c>
      <c r="M79" s="36">
        <v>4</v>
      </c>
      <c r="N79" s="33"/>
      <c r="O79" s="36">
        <v>1</v>
      </c>
      <c r="P79" s="36">
        <v>4</v>
      </c>
      <c r="Q79" s="30">
        <f>P79/L79*100</f>
        <v>400</v>
      </c>
      <c r="R79" s="30">
        <f t="shared" si="3"/>
        <v>100</v>
      </c>
      <c r="S79" s="32">
        <v>1</v>
      </c>
      <c r="T79" s="32">
        <v>2</v>
      </c>
      <c r="U79" s="32">
        <v>3</v>
      </c>
      <c r="V79" s="36">
        <v>4</v>
      </c>
    </row>
    <row r="80" spans="1:22" ht="15.75">
      <c r="A80" s="7"/>
      <c r="B80" s="7"/>
      <c r="C80" s="7"/>
      <c r="D80" s="224"/>
      <c r="E80" s="224"/>
      <c r="F80" s="224"/>
      <c r="G80" s="29" t="s">
        <v>118</v>
      </c>
      <c r="H80" s="29" t="s">
        <v>119</v>
      </c>
      <c r="I80" s="27">
        <v>71</v>
      </c>
      <c r="J80" s="31">
        <v>24</v>
      </c>
      <c r="K80" s="33"/>
      <c r="L80" s="33">
        <v>21</v>
      </c>
      <c r="M80" s="36">
        <v>28</v>
      </c>
      <c r="N80" s="33"/>
      <c r="O80" s="36">
        <v>16</v>
      </c>
      <c r="P80" s="36">
        <v>28</v>
      </c>
      <c r="Q80" s="30">
        <f>P80/L80*100</f>
        <v>133.33333333333331</v>
      </c>
      <c r="R80" s="30">
        <f t="shared" si="3"/>
        <v>100</v>
      </c>
      <c r="S80" s="32">
        <v>7</v>
      </c>
      <c r="T80" s="32">
        <v>14</v>
      </c>
      <c r="U80" s="32">
        <v>21</v>
      </c>
      <c r="V80" s="36">
        <v>28</v>
      </c>
    </row>
    <row r="81" spans="1:22" ht="15.75">
      <c r="A81" s="7"/>
      <c r="B81" s="7"/>
      <c r="C81" s="7"/>
      <c r="D81" s="224"/>
      <c r="E81" s="224"/>
      <c r="F81" s="224"/>
      <c r="G81" s="29" t="s">
        <v>120</v>
      </c>
      <c r="H81" s="29" t="s">
        <v>121</v>
      </c>
      <c r="I81" s="27">
        <v>72</v>
      </c>
      <c r="J81" s="31">
        <v>2</v>
      </c>
      <c r="K81" s="33"/>
      <c r="L81" s="33">
        <v>0</v>
      </c>
      <c r="M81" s="36">
        <v>5</v>
      </c>
      <c r="N81" s="33"/>
      <c r="O81" s="36">
        <v>2</v>
      </c>
      <c r="P81" s="36">
        <v>5</v>
      </c>
      <c r="Q81" s="30"/>
      <c r="R81" s="30">
        <f t="shared" si="3"/>
        <v>100</v>
      </c>
      <c r="S81" s="32">
        <v>2</v>
      </c>
      <c r="T81" s="32">
        <v>3</v>
      </c>
      <c r="U81" s="32">
        <v>4</v>
      </c>
      <c r="V81" s="36">
        <v>5</v>
      </c>
    </row>
    <row r="82" spans="1:22" ht="15.75">
      <c r="A82" s="7"/>
      <c r="B82" s="7"/>
      <c r="C82" s="7"/>
      <c r="D82" s="224"/>
      <c r="E82" s="224"/>
      <c r="F82" s="224"/>
      <c r="G82" s="29" t="s">
        <v>122</v>
      </c>
      <c r="H82" s="29" t="s">
        <v>123</v>
      </c>
      <c r="I82" s="27">
        <v>73</v>
      </c>
      <c r="J82" s="31"/>
      <c r="K82" s="33"/>
      <c r="L82" s="33"/>
      <c r="M82" s="36"/>
      <c r="N82" s="33"/>
      <c r="O82" s="36"/>
      <c r="P82" s="36"/>
      <c r="Q82" s="30"/>
      <c r="R82" s="30"/>
      <c r="S82" s="32"/>
      <c r="T82" s="32"/>
      <c r="U82" s="32"/>
      <c r="V82" s="36"/>
    </row>
    <row r="83" spans="1:22" ht="15.75">
      <c r="A83" s="7"/>
      <c r="B83" s="7"/>
      <c r="C83" s="7"/>
      <c r="D83" s="224"/>
      <c r="E83" s="224"/>
      <c r="F83" s="224"/>
      <c r="G83" s="39"/>
      <c r="H83" s="29" t="s">
        <v>124</v>
      </c>
      <c r="I83" s="27">
        <v>74</v>
      </c>
      <c r="J83" s="31"/>
      <c r="K83" s="33"/>
      <c r="L83" s="33"/>
      <c r="M83" s="36"/>
      <c r="N83" s="33"/>
      <c r="O83" s="36"/>
      <c r="P83" s="36"/>
      <c r="Q83" s="30"/>
      <c r="R83" s="30"/>
      <c r="S83" s="32"/>
      <c r="T83" s="32"/>
      <c r="U83" s="32"/>
      <c r="V83" s="36"/>
    </row>
    <row r="84" spans="1:22" ht="15.75">
      <c r="A84" s="7"/>
      <c r="B84" s="7"/>
      <c r="C84" s="7"/>
      <c r="D84" s="224"/>
      <c r="E84" s="224"/>
      <c r="F84" s="224"/>
      <c r="G84" s="29" t="s">
        <v>125</v>
      </c>
      <c r="H84" s="29" t="s">
        <v>126</v>
      </c>
      <c r="I84" s="27">
        <v>75</v>
      </c>
      <c r="J84" s="31"/>
      <c r="K84" s="33"/>
      <c r="L84" s="33"/>
      <c r="M84" s="36"/>
      <c r="N84" s="33"/>
      <c r="O84" s="36"/>
      <c r="P84" s="36"/>
      <c r="Q84" s="30"/>
      <c r="R84" s="30"/>
      <c r="S84" s="32"/>
      <c r="T84" s="32"/>
      <c r="U84" s="32"/>
      <c r="V84" s="36"/>
    </row>
    <row r="85" spans="1:22" ht="31.5">
      <c r="A85" s="7"/>
      <c r="B85" s="7"/>
      <c r="C85" s="7"/>
      <c r="D85" s="224"/>
      <c r="E85" s="224"/>
      <c r="F85" s="224"/>
      <c r="G85" s="29" t="s">
        <v>127</v>
      </c>
      <c r="H85" s="29" t="s">
        <v>128</v>
      </c>
      <c r="I85" s="27">
        <v>76</v>
      </c>
      <c r="J85" s="31"/>
      <c r="K85" s="33"/>
      <c r="L85" s="33"/>
      <c r="M85" s="36"/>
      <c r="N85" s="33"/>
      <c r="O85" s="36"/>
      <c r="P85" s="36"/>
      <c r="Q85" s="30"/>
      <c r="R85" s="30"/>
      <c r="S85" s="32"/>
      <c r="T85" s="32"/>
      <c r="U85" s="32"/>
      <c r="V85" s="36"/>
    </row>
    <row r="86" spans="1:22" ht="15.75">
      <c r="A86" s="7"/>
      <c r="B86" s="7"/>
      <c r="C86" s="7"/>
      <c r="D86" s="224"/>
      <c r="E86" s="224"/>
      <c r="F86" s="224"/>
      <c r="G86" s="29" t="s">
        <v>129</v>
      </c>
      <c r="H86" s="29" t="s">
        <v>130</v>
      </c>
      <c r="I86" s="27">
        <v>77</v>
      </c>
      <c r="J86" s="31"/>
      <c r="K86" s="33"/>
      <c r="L86" s="33"/>
      <c r="M86" s="36"/>
      <c r="N86" s="33"/>
      <c r="O86" s="36"/>
      <c r="P86" s="36"/>
      <c r="Q86" s="30"/>
      <c r="R86" s="30"/>
      <c r="S86" s="32"/>
      <c r="T86" s="32"/>
      <c r="U86" s="32"/>
      <c r="V86" s="36"/>
    </row>
    <row r="87" spans="1:22" ht="16.5" customHeight="1">
      <c r="A87" s="7"/>
      <c r="B87" s="7"/>
      <c r="C87" s="7"/>
      <c r="D87" s="224"/>
      <c r="E87" s="224"/>
      <c r="F87" s="27" t="s">
        <v>131</v>
      </c>
      <c r="G87" s="223" t="s">
        <v>132</v>
      </c>
      <c r="H87" s="223"/>
      <c r="I87" s="27">
        <v>78</v>
      </c>
      <c r="J87" s="31">
        <v>428</v>
      </c>
      <c r="K87" s="33"/>
      <c r="L87" s="33">
        <v>416</v>
      </c>
      <c r="M87" s="36">
        <v>426</v>
      </c>
      <c r="N87" s="33"/>
      <c r="O87" s="36">
        <v>335</v>
      </c>
      <c r="P87" s="36">
        <v>426</v>
      </c>
      <c r="Q87" s="30">
        <f>P87/L87*100</f>
        <v>102.40384615384615</v>
      </c>
      <c r="R87" s="30">
        <f>P87/M87*100</f>
        <v>100</v>
      </c>
      <c r="S87" s="32">
        <v>117</v>
      </c>
      <c r="T87" s="32">
        <v>234</v>
      </c>
      <c r="U87" s="32">
        <v>331</v>
      </c>
      <c r="V87" s="36">
        <v>426</v>
      </c>
    </row>
    <row r="88" spans="1:22" ht="18" customHeight="1">
      <c r="A88" s="7"/>
      <c r="B88" s="7"/>
      <c r="C88" s="7"/>
      <c r="D88" s="224"/>
      <c r="E88" s="224"/>
      <c r="F88" s="223" t="s">
        <v>133</v>
      </c>
      <c r="G88" s="223"/>
      <c r="H88" s="223"/>
      <c r="I88" s="27">
        <v>79</v>
      </c>
      <c r="J88" s="31">
        <f>J89+J90+J91+J92+J93+J94</f>
        <v>1355</v>
      </c>
      <c r="K88" s="33"/>
      <c r="L88" s="33">
        <v>1305</v>
      </c>
      <c r="M88" s="32">
        <f>M90+M94</f>
        <v>1418</v>
      </c>
      <c r="N88" s="32"/>
      <c r="O88" s="32">
        <f>O90+O94</f>
        <v>1136</v>
      </c>
      <c r="P88" s="32">
        <f>P90+P94</f>
        <v>1468</v>
      </c>
      <c r="Q88" s="30">
        <f>P88/L88*100</f>
        <v>112.4904214559387</v>
      </c>
      <c r="R88" s="30">
        <f>P88/M88*100</f>
        <v>103.52609308885754</v>
      </c>
      <c r="S88" s="32">
        <f>S90+S94</f>
        <v>340</v>
      </c>
      <c r="T88" s="32">
        <f>T90+T94</f>
        <v>682</v>
      </c>
      <c r="U88" s="32">
        <f>U90+U94</f>
        <v>1077</v>
      </c>
      <c r="V88" s="32">
        <f>V90+V94</f>
        <v>1468</v>
      </c>
    </row>
    <row r="89" spans="1:22" ht="15.75" customHeight="1">
      <c r="A89" s="7"/>
      <c r="B89" s="7"/>
      <c r="C89" s="7"/>
      <c r="D89" s="224"/>
      <c r="E89" s="224"/>
      <c r="F89" s="27" t="s">
        <v>15</v>
      </c>
      <c r="G89" s="223" t="s">
        <v>134</v>
      </c>
      <c r="H89" s="223"/>
      <c r="I89" s="27">
        <v>80</v>
      </c>
      <c r="J89" s="31"/>
      <c r="K89" s="33"/>
      <c r="L89" s="33"/>
      <c r="M89" s="36"/>
      <c r="N89" s="33"/>
      <c r="O89" s="36"/>
      <c r="P89" s="36"/>
      <c r="Q89" s="30"/>
      <c r="R89" s="30"/>
      <c r="S89" s="32"/>
      <c r="T89" s="32"/>
      <c r="U89" s="32"/>
      <c r="V89" s="36"/>
    </row>
    <row r="90" spans="1:22" ht="16.5" customHeight="1">
      <c r="A90" s="7"/>
      <c r="B90" s="7"/>
      <c r="C90" s="7"/>
      <c r="D90" s="224"/>
      <c r="E90" s="224"/>
      <c r="F90" s="27" t="s">
        <v>25</v>
      </c>
      <c r="G90" s="223" t="s">
        <v>135</v>
      </c>
      <c r="H90" s="223"/>
      <c r="I90" s="27">
        <v>81</v>
      </c>
      <c r="J90" s="31">
        <v>1012</v>
      </c>
      <c r="K90" s="33"/>
      <c r="L90" s="33">
        <v>1007</v>
      </c>
      <c r="M90" s="36">
        <v>1076</v>
      </c>
      <c r="N90" s="33"/>
      <c r="O90" s="36">
        <v>839</v>
      </c>
      <c r="P90" s="36">
        <v>1076</v>
      </c>
      <c r="Q90" s="30">
        <f>P90/L90*100</f>
        <v>106.85203574975174</v>
      </c>
      <c r="R90" s="30">
        <f>P90/M90*100</f>
        <v>100</v>
      </c>
      <c r="S90" s="32">
        <v>270</v>
      </c>
      <c r="T90" s="32">
        <v>540</v>
      </c>
      <c r="U90" s="32">
        <v>810</v>
      </c>
      <c r="V90" s="36">
        <v>1076</v>
      </c>
    </row>
    <row r="91" spans="1:22" ht="15.75" customHeight="1">
      <c r="A91" s="7"/>
      <c r="B91" s="7"/>
      <c r="C91" s="7"/>
      <c r="D91" s="224"/>
      <c r="E91" s="224"/>
      <c r="F91" s="27" t="s">
        <v>27</v>
      </c>
      <c r="G91" s="223" t="s">
        <v>136</v>
      </c>
      <c r="H91" s="223"/>
      <c r="I91" s="27">
        <v>82</v>
      </c>
      <c r="J91" s="31"/>
      <c r="K91" s="33"/>
      <c r="L91" s="33"/>
      <c r="M91" s="36"/>
      <c r="N91" s="33"/>
      <c r="O91" s="36"/>
      <c r="P91" s="36"/>
      <c r="Q91" s="30"/>
      <c r="R91" s="30"/>
      <c r="S91" s="32"/>
      <c r="T91" s="32"/>
      <c r="U91" s="32"/>
      <c r="V91" s="36"/>
    </row>
    <row r="92" spans="1:22" ht="12.75" customHeight="1">
      <c r="A92" s="7"/>
      <c r="B92" s="7"/>
      <c r="C92" s="7"/>
      <c r="D92" s="224"/>
      <c r="E92" s="224"/>
      <c r="F92" s="27" t="s">
        <v>33</v>
      </c>
      <c r="G92" s="223" t="s">
        <v>137</v>
      </c>
      <c r="H92" s="223"/>
      <c r="I92" s="27">
        <v>83</v>
      </c>
      <c r="J92" s="31"/>
      <c r="K92" s="33"/>
      <c r="L92" s="33"/>
      <c r="M92" s="36"/>
      <c r="N92" s="33"/>
      <c r="O92" s="36"/>
      <c r="P92" s="36"/>
      <c r="Q92" s="30"/>
      <c r="R92" s="30"/>
      <c r="S92" s="32"/>
      <c r="T92" s="32"/>
      <c r="U92" s="32"/>
      <c r="V92" s="36"/>
    </row>
    <row r="93" spans="1:22" ht="12.75" customHeight="1">
      <c r="A93" s="7"/>
      <c r="B93" s="7"/>
      <c r="C93" s="7"/>
      <c r="D93" s="224"/>
      <c r="E93" s="224"/>
      <c r="F93" s="27" t="s">
        <v>35</v>
      </c>
      <c r="G93" s="223" t="s">
        <v>138</v>
      </c>
      <c r="H93" s="223"/>
      <c r="I93" s="27">
        <v>84</v>
      </c>
      <c r="J93" s="31"/>
      <c r="K93" s="33"/>
      <c r="L93" s="33"/>
      <c r="M93" s="36"/>
      <c r="N93" s="33"/>
      <c r="O93" s="36"/>
      <c r="P93" s="36"/>
      <c r="Q93" s="30"/>
      <c r="R93" s="30"/>
      <c r="S93" s="32"/>
      <c r="T93" s="32"/>
      <c r="U93" s="32"/>
      <c r="V93" s="36"/>
    </row>
    <row r="94" spans="1:22" ht="20.25" customHeight="1">
      <c r="A94" s="7"/>
      <c r="B94" s="7"/>
      <c r="C94" s="7"/>
      <c r="D94" s="224"/>
      <c r="E94" s="224"/>
      <c r="F94" s="27" t="s">
        <v>37</v>
      </c>
      <c r="G94" s="223" t="s">
        <v>139</v>
      </c>
      <c r="H94" s="223"/>
      <c r="I94" s="27">
        <v>85</v>
      </c>
      <c r="J94" s="31">
        <v>343</v>
      </c>
      <c r="K94" s="33"/>
      <c r="L94" s="33">
        <v>298</v>
      </c>
      <c r="M94" s="36">
        <v>342</v>
      </c>
      <c r="N94" s="33"/>
      <c r="O94" s="36">
        <v>297</v>
      </c>
      <c r="P94" s="219">
        <v>392</v>
      </c>
      <c r="Q94" s="30">
        <f aca="true" t="shared" si="4" ref="Q94:Q99">P94/L94*100</f>
        <v>131.54362416107384</v>
      </c>
      <c r="R94" s="30">
        <f aca="true" t="shared" si="5" ref="R94:R99">P94/M94*100</f>
        <v>114.61988304093566</v>
      </c>
      <c r="S94" s="32">
        <v>70</v>
      </c>
      <c r="T94" s="32">
        <v>142</v>
      </c>
      <c r="U94" s="32">
        <v>267</v>
      </c>
      <c r="V94" s="219">
        <v>392</v>
      </c>
    </row>
    <row r="95" spans="1:22" ht="16.5" customHeight="1">
      <c r="A95" s="7"/>
      <c r="B95" s="7"/>
      <c r="C95" s="7"/>
      <c r="D95" s="224"/>
      <c r="E95" s="224"/>
      <c r="F95" s="223" t="s">
        <v>140</v>
      </c>
      <c r="G95" s="223"/>
      <c r="H95" s="223"/>
      <c r="I95" s="27">
        <v>86</v>
      </c>
      <c r="J95" s="31">
        <f>J96+J109+J113+J122</f>
        <v>4683</v>
      </c>
      <c r="K95" s="33"/>
      <c r="L95" s="33">
        <v>4358</v>
      </c>
      <c r="M95" s="32">
        <f>M96+M113+M122</f>
        <v>5355</v>
      </c>
      <c r="N95" s="32"/>
      <c r="O95" s="32">
        <f>O96+O113+O122</f>
        <v>4121</v>
      </c>
      <c r="P95" s="32">
        <f>P96+P113+P122</f>
        <v>5355</v>
      </c>
      <c r="Q95" s="30">
        <f t="shared" si="4"/>
        <v>122.87746672785683</v>
      </c>
      <c r="R95" s="30">
        <f t="shared" si="5"/>
        <v>100</v>
      </c>
      <c r="S95" s="32">
        <f>S96+S113+S122</f>
        <v>1355</v>
      </c>
      <c r="T95" s="32">
        <f>T96+T113+T122</f>
        <v>2699</v>
      </c>
      <c r="U95" s="32">
        <f>U96+U113+U122</f>
        <v>4054</v>
      </c>
      <c r="V95" s="32">
        <f>V96+V113+V122</f>
        <v>5355</v>
      </c>
    </row>
    <row r="96" spans="1:22" ht="17.25" customHeight="1">
      <c r="A96" s="7"/>
      <c r="B96" s="7"/>
      <c r="C96" s="7"/>
      <c r="D96" s="224"/>
      <c r="E96" s="224"/>
      <c r="F96" s="27" t="s">
        <v>141</v>
      </c>
      <c r="G96" s="223" t="s">
        <v>142</v>
      </c>
      <c r="H96" s="223"/>
      <c r="I96" s="27">
        <v>87</v>
      </c>
      <c r="J96" s="31">
        <f>J97+J101</f>
        <v>3781</v>
      </c>
      <c r="K96" s="33"/>
      <c r="L96" s="33">
        <v>3513</v>
      </c>
      <c r="M96" s="32">
        <f>M97+M101</f>
        <v>5060</v>
      </c>
      <c r="N96" s="32"/>
      <c r="O96" s="32">
        <f>O97+O101</f>
        <v>3886</v>
      </c>
      <c r="P96" s="32">
        <f>P97+P101</f>
        <v>5060</v>
      </c>
      <c r="Q96" s="30">
        <f t="shared" si="4"/>
        <v>144.03643609450612</v>
      </c>
      <c r="R96" s="30">
        <f t="shared" si="5"/>
        <v>100</v>
      </c>
      <c r="S96" s="32">
        <f>S97+S101</f>
        <v>1281</v>
      </c>
      <c r="T96" s="32">
        <f>T97+T101</f>
        <v>2551</v>
      </c>
      <c r="U96" s="32">
        <f>U97+U101</f>
        <v>3832</v>
      </c>
      <c r="V96" s="32">
        <f>V97+V101</f>
        <v>5060</v>
      </c>
    </row>
    <row r="97" spans="1:22" ht="21" customHeight="1">
      <c r="A97" s="7"/>
      <c r="B97" s="7"/>
      <c r="C97" s="7"/>
      <c r="D97" s="224"/>
      <c r="E97" s="224"/>
      <c r="F97" s="27" t="s">
        <v>143</v>
      </c>
      <c r="G97" s="223" t="s">
        <v>144</v>
      </c>
      <c r="H97" s="223"/>
      <c r="I97" s="27">
        <v>88</v>
      </c>
      <c r="J97" s="31">
        <f>J98+J99+J100</f>
        <v>3322</v>
      </c>
      <c r="K97" s="33"/>
      <c r="L97" s="33">
        <v>3103</v>
      </c>
      <c r="M97" s="32">
        <f>M98+M99</f>
        <v>4620</v>
      </c>
      <c r="N97" s="32"/>
      <c r="O97" s="32">
        <f>O98+O99</f>
        <v>3534</v>
      </c>
      <c r="P97" s="32">
        <f>P98+P99</f>
        <v>4620</v>
      </c>
      <c r="Q97" s="30">
        <f t="shared" si="4"/>
        <v>148.88817273606188</v>
      </c>
      <c r="R97" s="30">
        <f t="shared" si="5"/>
        <v>100</v>
      </c>
      <c r="S97" s="32">
        <f>S98+S99</f>
        <v>1171</v>
      </c>
      <c r="T97" s="32">
        <f>T98+T99</f>
        <v>2341</v>
      </c>
      <c r="U97" s="32">
        <f>U98+U99</f>
        <v>3472</v>
      </c>
      <c r="V97" s="32">
        <f>V98+V99</f>
        <v>4620</v>
      </c>
    </row>
    <row r="98" spans="1:22" ht="18" customHeight="1">
      <c r="A98" s="7"/>
      <c r="B98" s="7"/>
      <c r="C98" s="7"/>
      <c r="D98" s="224"/>
      <c r="E98" s="224"/>
      <c r="F98" s="224"/>
      <c r="G98" s="223" t="s">
        <v>145</v>
      </c>
      <c r="H98" s="223"/>
      <c r="I98" s="27">
        <v>89</v>
      </c>
      <c r="J98" s="31">
        <v>2697</v>
      </c>
      <c r="K98" s="33"/>
      <c r="L98" s="33">
        <v>2568</v>
      </c>
      <c r="M98" s="36">
        <v>3794</v>
      </c>
      <c r="N98" s="33"/>
      <c r="O98" s="36">
        <v>2976</v>
      </c>
      <c r="P98" s="36">
        <v>3794</v>
      </c>
      <c r="Q98" s="30">
        <f t="shared" si="4"/>
        <v>147.74143302180684</v>
      </c>
      <c r="R98" s="30">
        <f t="shared" si="5"/>
        <v>100</v>
      </c>
      <c r="S98" s="32">
        <v>964</v>
      </c>
      <c r="T98" s="32">
        <v>1927</v>
      </c>
      <c r="U98" s="32">
        <v>2851</v>
      </c>
      <c r="V98" s="36">
        <v>3794</v>
      </c>
    </row>
    <row r="99" spans="1:22" ht="16.5" customHeight="1">
      <c r="A99" s="7"/>
      <c r="B99" s="7"/>
      <c r="C99" s="7"/>
      <c r="D99" s="224"/>
      <c r="E99" s="224"/>
      <c r="F99" s="224"/>
      <c r="G99" s="223" t="s">
        <v>146</v>
      </c>
      <c r="H99" s="223"/>
      <c r="I99" s="27">
        <v>90</v>
      </c>
      <c r="J99" s="31">
        <v>625</v>
      </c>
      <c r="K99" s="33"/>
      <c r="L99" s="33">
        <v>535</v>
      </c>
      <c r="M99" s="36">
        <v>826</v>
      </c>
      <c r="N99" s="33"/>
      <c r="O99" s="36">
        <v>558</v>
      </c>
      <c r="P99" s="36">
        <v>826</v>
      </c>
      <c r="Q99" s="30">
        <f t="shared" si="4"/>
        <v>154.39252336448598</v>
      </c>
      <c r="R99" s="30">
        <f t="shared" si="5"/>
        <v>100</v>
      </c>
      <c r="S99" s="32">
        <v>207</v>
      </c>
      <c r="T99" s="32">
        <v>414</v>
      </c>
      <c r="U99" s="32">
        <v>621</v>
      </c>
      <c r="V99" s="36">
        <v>826</v>
      </c>
    </row>
    <row r="100" spans="1:22" ht="15.75" customHeight="1">
      <c r="A100" s="7"/>
      <c r="B100" s="7"/>
      <c r="C100" s="7"/>
      <c r="D100" s="224"/>
      <c r="E100" s="224"/>
      <c r="F100" s="224"/>
      <c r="G100" s="223" t="s">
        <v>147</v>
      </c>
      <c r="H100" s="223"/>
      <c r="I100" s="27">
        <v>91</v>
      </c>
      <c r="J100" s="31"/>
      <c r="K100" s="33"/>
      <c r="L100" s="33"/>
      <c r="M100" s="36"/>
      <c r="N100" s="33"/>
      <c r="O100" s="36"/>
      <c r="P100" s="36"/>
      <c r="Q100" s="30"/>
      <c r="R100" s="30"/>
      <c r="S100" s="32"/>
      <c r="T100" s="32"/>
      <c r="U100" s="32"/>
      <c r="V100" s="36"/>
    </row>
    <row r="101" spans="1:22" ht="15.75" customHeight="1">
      <c r="A101" s="7"/>
      <c r="B101" s="7"/>
      <c r="C101" s="7"/>
      <c r="D101" s="224"/>
      <c r="E101" s="224"/>
      <c r="F101" s="27" t="s">
        <v>148</v>
      </c>
      <c r="G101" s="223" t="s">
        <v>149</v>
      </c>
      <c r="H101" s="223"/>
      <c r="I101" s="27">
        <v>92</v>
      </c>
      <c r="J101" s="31">
        <f>J102+J105+J106+J107+J108</f>
        <v>459</v>
      </c>
      <c r="K101" s="33"/>
      <c r="L101" s="33">
        <v>410</v>
      </c>
      <c r="M101" s="32">
        <v>440</v>
      </c>
      <c r="N101" s="32"/>
      <c r="O101" s="32">
        <f>O105+O108</f>
        <v>352</v>
      </c>
      <c r="P101" s="32">
        <v>440</v>
      </c>
      <c r="Q101" s="30">
        <f>P101/L101*100</f>
        <v>107.31707317073172</v>
      </c>
      <c r="R101" s="30">
        <f>P101/M101*100</f>
        <v>100</v>
      </c>
      <c r="S101" s="32">
        <f>S105+S108</f>
        <v>110</v>
      </c>
      <c r="T101" s="32">
        <f>T105+T108</f>
        <v>210</v>
      </c>
      <c r="U101" s="32">
        <f>U105+U108</f>
        <v>360</v>
      </c>
      <c r="V101" s="32">
        <v>440</v>
      </c>
    </row>
    <row r="102" spans="1:22" ht="12.75" customHeight="1">
      <c r="A102" s="7"/>
      <c r="B102" s="7"/>
      <c r="C102" s="7"/>
      <c r="D102" s="224"/>
      <c r="E102" s="224"/>
      <c r="F102" s="224"/>
      <c r="G102" s="223" t="s">
        <v>150</v>
      </c>
      <c r="H102" s="223"/>
      <c r="I102" s="27">
        <v>93</v>
      </c>
      <c r="J102" s="31"/>
      <c r="K102" s="33"/>
      <c r="L102" s="33"/>
      <c r="M102" s="36"/>
      <c r="N102" s="33"/>
      <c r="O102" s="36"/>
      <c r="P102" s="36"/>
      <c r="Q102" s="30"/>
      <c r="R102" s="30"/>
      <c r="S102" s="32"/>
      <c r="T102" s="32"/>
      <c r="U102" s="32"/>
      <c r="V102" s="36"/>
    </row>
    <row r="103" spans="1:22" ht="15.75">
      <c r="A103" s="7"/>
      <c r="B103" s="7"/>
      <c r="C103" s="7"/>
      <c r="D103" s="224"/>
      <c r="E103" s="224"/>
      <c r="F103" s="224"/>
      <c r="G103" s="39"/>
      <c r="H103" s="29" t="s">
        <v>151</v>
      </c>
      <c r="I103" s="27">
        <v>94</v>
      </c>
      <c r="J103" s="31"/>
      <c r="K103" s="33"/>
      <c r="L103" s="33"/>
      <c r="M103" s="36"/>
      <c r="N103" s="33"/>
      <c r="O103" s="36"/>
      <c r="P103" s="36"/>
      <c r="Q103" s="30"/>
      <c r="R103" s="30"/>
      <c r="S103" s="32"/>
      <c r="T103" s="32"/>
      <c r="U103" s="32"/>
      <c r="V103" s="36"/>
    </row>
    <row r="104" spans="1:22" ht="18" customHeight="1">
      <c r="A104" s="7"/>
      <c r="B104" s="7"/>
      <c r="C104" s="7"/>
      <c r="D104" s="224"/>
      <c r="E104" s="224"/>
      <c r="F104" s="224"/>
      <c r="G104" s="39"/>
      <c r="H104" s="29" t="s">
        <v>152</v>
      </c>
      <c r="I104" s="27">
        <v>95</v>
      </c>
      <c r="J104" s="31"/>
      <c r="K104" s="33"/>
      <c r="L104" s="33"/>
      <c r="M104" s="36"/>
      <c r="N104" s="33"/>
      <c r="O104" s="36"/>
      <c r="P104" s="36"/>
      <c r="Q104" s="30"/>
      <c r="R104" s="30"/>
      <c r="S104" s="32"/>
      <c r="T104" s="32"/>
      <c r="U104" s="32"/>
      <c r="V104" s="36"/>
    </row>
    <row r="105" spans="1:22" ht="15" customHeight="1">
      <c r="A105" s="7"/>
      <c r="B105" s="7"/>
      <c r="C105" s="7"/>
      <c r="D105" s="224"/>
      <c r="E105" s="224"/>
      <c r="F105" s="224"/>
      <c r="G105" s="223" t="s">
        <v>153</v>
      </c>
      <c r="H105" s="223"/>
      <c r="I105" s="27">
        <v>96</v>
      </c>
      <c r="J105" s="31">
        <v>389</v>
      </c>
      <c r="K105" s="33"/>
      <c r="L105" s="33">
        <v>360</v>
      </c>
      <c r="M105" s="36">
        <v>360</v>
      </c>
      <c r="N105" s="33"/>
      <c r="O105" s="36">
        <v>293</v>
      </c>
      <c r="P105" s="36">
        <v>360</v>
      </c>
      <c r="Q105" s="30">
        <f>P105/L105*100</f>
        <v>100</v>
      </c>
      <c r="R105" s="30">
        <f>P105/M105*100</f>
        <v>100</v>
      </c>
      <c r="S105" s="32">
        <v>100</v>
      </c>
      <c r="T105" s="32">
        <v>200</v>
      </c>
      <c r="U105" s="32">
        <v>300</v>
      </c>
      <c r="V105" s="36">
        <v>360</v>
      </c>
    </row>
    <row r="106" spans="1:22" ht="12.75" customHeight="1">
      <c r="A106" s="7"/>
      <c r="B106" s="7"/>
      <c r="C106" s="7"/>
      <c r="D106" s="224"/>
      <c r="E106" s="224"/>
      <c r="F106" s="224"/>
      <c r="G106" s="223" t="s">
        <v>154</v>
      </c>
      <c r="H106" s="223"/>
      <c r="I106" s="27">
        <v>97</v>
      </c>
      <c r="J106" s="31"/>
      <c r="K106" s="33"/>
      <c r="L106" s="33"/>
      <c r="M106" s="36"/>
      <c r="N106" s="33"/>
      <c r="O106" s="36"/>
      <c r="P106" s="36"/>
      <c r="Q106" s="30"/>
      <c r="R106" s="30"/>
      <c r="S106" s="32"/>
      <c r="T106" s="32"/>
      <c r="U106" s="32"/>
      <c r="V106" s="36"/>
    </row>
    <row r="107" spans="1:22" ht="15" customHeight="1">
      <c r="A107" s="7"/>
      <c r="B107" s="7"/>
      <c r="C107" s="7"/>
      <c r="D107" s="224"/>
      <c r="E107" s="224"/>
      <c r="F107" s="224"/>
      <c r="G107" s="223" t="s">
        <v>155</v>
      </c>
      <c r="H107" s="223"/>
      <c r="I107" s="27">
        <v>98</v>
      </c>
      <c r="J107" s="31"/>
      <c r="K107" s="33"/>
      <c r="L107" s="33"/>
      <c r="M107" s="36"/>
      <c r="N107" s="33"/>
      <c r="O107" s="36"/>
      <c r="P107" s="36"/>
      <c r="Q107" s="30"/>
      <c r="R107" s="30"/>
      <c r="S107" s="32"/>
      <c r="T107" s="32"/>
      <c r="U107" s="32"/>
      <c r="V107" s="36"/>
    </row>
    <row r="108" spans="1:22" ht="15.75" customHeight="1">
      <c r="A108" s="7"/>
      <c r="B108" s="7"/>
      <c r="C108" s="7"/>
      <c r="D108" s="224"/>
      <c r="E108" s="224"/>
      <c r="F108" s="224"/>
      <c r="G108" s="223" t="s">
        <v>156</v>
      </c>
      <c r="H108" s="223"/>
      <c r="I108" s="27">
        <v>99</v>
      </c>
      <c r="J108" s="31">
        <v>70</v>
      </c>
      <c r="K108" s="33"/>
      <c r="L108" s="33">
        <v>50</v>
      </c>
      <c r="M108" s="36">
        <v>80</v>
      </c>
      <c r="N108" s="33"/>
      <c r="O108" s="36">
        <v>59</v>
      </c>
      <c r="P108" s="36">
        <v>80</v>
      </c>
      <c r="Q108" s="30">
        <f>P108/L108*100</f>
        <v>160</v>
      </c>
      <c r="R108" s="30">
        <f>P108/M108*100</f>
        <v>100</v>
      </c>
      <c r="S108" s="32">
        <v>10</v>
      </c>
      <c r="T108" s="32">
        <v>10</v>
      </c>
      <c r="U108" s="32">
        <v>60</v>
      </c>
      <c r="V108" s="36">
        <v>80</v>
      </c>
    </row>
    <row r="109" spans="1:22" ht="16.5" customHeight="1">
      <c r="A109" s="7"/>
      <c r="B109" s="7"/>
      <c r="C109" s="7"/>
      <c r="D109" s="224"/>
      <c r="E109" s="224"/>
      <c r="F109" s="27" t="s">
        <v>157</v>
      </c>
      <c r="G109" s="223" t="s">
        <v>158</v>
      </c>
      <c r="H109" s="223"/>
      <c r="I109" s="27">
        <v>100</v>
      </c>
      <c r="J109" s="31"/>
      <c r="K109" s="33"/>
      <c r="L109" s="33"/>
      <c r="M109" s="32"/>
      <c r="N109" s="33"/>
      <c r="O109" s="36"/>
      <c r="P109" s="32"/>
      <c r="Q109" s="30"/>
      <c r="R109" s="30"/>
      <c r="S109" s="32"/>
      <c r="T109" s="32"/>
      <c r="U109" s="32"/>
      <c r="V109" s="32"/>
    </row>
    <row r="110" spans="1:22" ht="15" customHeight="1">
      <c r="A110" s="7"/>
      <c r="B110" s="7"/>
      <c r="C110" s="7"/>
      <c r="D110" s="224"/>
      <c r="E110" s="224"/>
      <c r="F110" s="224"/>
      <c r="G110" s="223" t="s">
        <v>159</v>
      </c>
      <c r="H110" s="223"/>
      <c r="I110" s="27">
        <v>101</v>
      </c>
      <c r="J110" s="31"/>
      <c r="K110" s="33"/>
      <c r="L110" s="33"/>
      <c r="M110" s="36"/>
      <c r="N110" s="33"/>
      <c r="O110" s="36"/>
      <c r="P110" s="36"/>
      <c r="Q110" s="30"/>
      <c r="R110" s="30"/>
      <c r="S110" s="32"/>
      <c r="T110" s="32"/>
      <c r="U110" s="32"/>
      <c r="V110" s="36"/>
    </row>
    <row r="111" spans="1:22" ht="17.25" customHeight="1">
      <c r="A111" s="7"/>
      <c r="B111" s="7"/>
      <c r="C111" s="7"/>
      <c r="D111" s="224"/>
      <c r="E111" s="224"/>
      <c r="F111" s="224"/>
      <c r="G111" s="223" t="s">
        <v>160</v>
      </c>
      <c r="H111" s="223"/>
      <c r="I111" s="27">
        <v>102</v>
      </c>
      <c r="J111" s="31"/>
      <c r="K111" s="33"/>
      <c r="L111" s="33"/>
      <c r="M111" s="36"/>
      <c r="N111" s="33"/>
      <c r="O111" s="36"/>
      <c r="P111" s="36"/>
      <c r="Q111" s="30"/>
      <c r="R111" s="30"/>
      <c r="S111" s="32"/>
      <c r="T111" s="32"/>
      <c r="U111" s="32"/>
      <c r="V111" s="36"/>
    </row>
    <row r="112" spans="1:22" ht="13.5" customHeight="1">
      <c r="A112" s="7"/>
      <c r="B112" s="7"/>
      <c r="C112" s="7"/>
      <c r="D112" s="224"/>
      <c r="E112" s="224"/>
      <c r="F112" s="224"/>
      <c r="G112" s="223" t="s">
        <v>161</v>
      </c>
      <c r="H112" s="223"/>
      <c r="I112" s="27">
        <v>103</v>
      </c>
      <c r="J112" s="31"/>
      <c r="K112" s="33"/>
      <c r="L112" s="33"/>
      <c r="M112" s="36"/>
      <c r="N112" s="33"/>
      <c r="O112" s="36"/>
      <c r="P112" s="36"/>
      <c r="Q112" s="30"/>
      <c r="R112" s="30"/>
      <c r="S112" s="32"/>
      <c r="T112" s="32"/>
      <c r="U112" s="32"/>
      <c r="V112" s="36"/>
    </row>
    <row r="113" spans="1:22" ht="18" customHeight="1">
      <c r="A113" s="7"/>
      <c r="B113" s="7"/>
      <c r="C113" s="7"/>
      <c r="D113" s="224"/>
      <c r="E113" s="224"/>
      <c r="F113" s="27" t="s">
        <v>162</v>
      </c>
      <c r="G113" s="223" t="s">
        <v>163</v>
      </c>
      <c r="H113" s="223"/>
      <c r="I113" s="27">
        <v>104</v>
      </c>
      <c r="J113" s="31">
        <f>J114+J117+J120+J121</f>
        <v>110</v>
      </c>
      <c r="K113" s="33"/>
      <c r="L113" s="33">
        <v>110</v>
      </c>
      <c r="M113" s="36">
        <v>183</v>
      </c>
      <c r="N113" s="33"/>
      <c r="O113" s="36">
        <f>O114</f>
        <v>152</v>
      </c>
      <c r="P113" s="36">
        <v>183</v>
      </c>
      <c r="Q113" s="30">
        <f>P113/L113*100</f>
        <v>166.36363636363635</v>
      </c>
      <c r="R113" s="30">
        <f>P113/M113*100</f>
        <v>100</v>
      </c>
      <c r="S113" s="32">
        <v>46</v>
      </c>
      <c r="T113" s="32">
        <v>92</v>
      </c>
      <c r="U113" s="32">
        <v>138</v>
      </c>
      <c r="V113" s="36">
        <v>183</v>
      </c>
    </row>
    <row r="114" spans="1:22" ht="16.5" customHeight="1">
      <c r="A114" s="7"/>
      <c r="B114" s="7"/>
      <c r="C114" s="7"/>
      <c r="D114" s="224"/>
      <c r="E114" s="224"/>
      <c r="F114" s="224"/>
      <c r="G114" s="223" t="s">
        <v>164</v>
      </c>
      <c r="H114" s="223"/>
      <c r="I114" s="27">
        <v>105</v>
      </c>
      <c r="J114" s="31">
        <f>J115+J116</f>
        <v>110</v>
      </c>
      <c r="K114" s="33"/>
      <c r="L114" s="33">
        <v>110</v>
      </c>
      <c r="M114" s="36">
        <v>183</v>
      </c>
      <c r="N114" s="33"/>
      <c r="O114" s="36">
        <f>O115</f>
        <v>152</v>
      </c>
      <c r="P114" s="36">
        <v>183</v>
      </c>
      <c r="Q114" s="30">
        <f>P114/L114*100</f>
        <v>166.36363636363635</v>
      </c>
      <c r="R114" s="30">
        <f>P114/M114*100</f>
        <v>100</v>
      </c>
      <c r="S114" s="32">
        <v>46</v>
      </c>
      <c r="T114" s="32">
        <v>92</v>
      </c>
      <c r="U114" s="32">
        <v>138</v>
      </c>
      <c r="V114" s="36">
        <v>183</v>
      </c>
    </row>
    <row r="115" spans="1:22" ht="15.75">
      <c r="A115" s="7"/>
      <c r="B115" s="7"/>
      <c r="C115" s="7"/>
      <c r="D115" s="224"/>
      <c r="E115" s="224"/>
      <c r="F115" s="224"/>
      <c r="G115" s="39"/>
      <c r="H115" s="29" t="s">
        <v>165</v>
      </c>
      <c r="I115" s="27">
        <v>106</v>
      </c>
      <c r="J115" s="31">
        <v>110</v>
      </c>
      <c r="K115" s="33"/>
      <c r="L115" s="33">
        <v>110</v>
      </c>
      <c r="M115" s="36">
        <v>183</v>
      </c>
      <c r="N115" s="33"/>
      <c r="O115" s="36">
        <v>152</v>
      </c>
      <c r="P115" s="36">
        <v>183</v>
      </c>
      <c r="Q115" s="30">
        <f>P115/L115*100</f>
        <v>166.36363636363635</v>
      </c>
      <c r="R115" s="30">
        <f>P115/M115*100</f>
        <v>100</v>
      </c>
      <c r="S115" s="32">
        <v>46</v>
      </c>
      <c r="T115" s="32">
        <v>92</v>
      </c>
      <c r="U115" s="32">
        <v>138</v>
      </c>
      <c r="V115" s="36">
        <v>183</v>
      </c>
    </row>
    <row r="116" spans="1:22" ht="15.75">
      <c r="A116" s="7"/>
      <c r="B116" s="7"/>
      <c r="C116" s="7"/>
      <c r="D116" s="224"/>
      <c r="E116" s="224"/>
      <c r="F116" s="224"/>
      <c r="G116" s="39"/>
      <c r="H116" s="29" t="s">
        <v>166</v>
      </c>
      <c r="I116" s="27">
        <v>107</v>
      </c>
      <c r="J116" s="31"/>
      <c r="K116" s="33"/>
      <c r="L116" s="33"/>
      <c r="M116" s="36"/>
      <c r="N116" s="33"/>
      <c r="O116" s="36"/>
      <c r="P116" s="36"/>
      <c r="Q116" s="30"/>
      <c r="R116" s="30"/>
      <c r="S116" s="32"/>
      <c r="T116" s="32"/>
      <c r="U116" s="32"/>
      <c r="V116" s="36"/>
    </row>
    <row r="117" spans="1:22" ht="12.75" customHeight="1">
      <c r="A117" s="7"/>
      <c r="B117" s="7"/>
      <c r="C117" s="7"/>
      <c r="D117" s="224"/>
      <c r="E117" s="224"/>
      <c r="F117" s="224"/>
      <c r="G117" s="223" t="s">
        <v>167</v>
      </c>
      <c r="H117" s="223"/>
      <c r="I117" s="27">
        <v>108</v>
      </c>
      <c r="J117" s="31"/>
      <c r="K117" s="33"/>
      <c r="L117" s="33"/>
      <c r="M117" s="36"/>
      <c r="N117" s="33"/>
      <c r="O117" s="36"/>
      <c r="P117" s="36"/>
      <c r="Q117" s="30"/>
      <c r="R117" s="30"/>
      <c r="S117" s="32"/>
      <c r="T117" s="32"/>
      <c r="U117" s="32"/>
      <c r="V117" s="36"/>
    </row>
    <row r="118" spans="1:22" ht="15.75">
      <c r="A118" s="7"/>
      <c r="B118" s="7"/>
      <c r="C118" s="7"/>
      <c r="D118" s="224"/>
      <c r="E118" s="224"/>
      <c r="F118" s="224"/>
      <c r="G118" s="39"/>
      <c r="H118" s="29" t="s">
        <v>165</v>
      </c>
      <c r="I118" s="27">
        <v>109</v>
      </c>
      <c r="J118" s="31"/>
      <c r="K118" s="33"/>
      <c r="L118" s="33"/>
      <c r="M118" s="36"/>
      <c r="N118" s="33"/>
      <c r="O118" s="36"/>
      <c r="P118" s="36"/>
      <c r="Q118" s="30"/>
      <c r="R118" s="30"/>
      <c r="S118" s="32"/>
      <c r="T118" s="32"/>
      <c r="U118" s="32"/>
      <c r="V118" s="36"/>
    </row>
    <row r="119" spans="1:22" ht="15.75">
      <c r="A119" s="7"/>
      <c r="B119" s="7"/>
      <c r="C119" s="7"/>
      <c r="D119" s="224"/>
      <c r="E119" s="224"/>
      <c r="F119" s="224"/>
      <c r="G119" s="39"/>
      <c r="H119" s="29" t="s">
        <v>166</v>
      </c>
      <c r="I119" s="27">
        <v>110</v>
      </c>
      <c r="J119" s="31"/>
      <c r="K119" s="33"/>
      <c r="L119" s="33"/>
      <c r="M119" s="36"/>
      <c r="N119" s="33"/>
      <c r="O119" s="36"/>
      <c r="P119" s="36"/>
      <c r="Q119" s="30"/>
      <c r="R119" s="30"/>
      <c r="S119" s="32"/>
      <c r="T119" s="32"/>
      <c r="U119" s="32"/>
      <c r="V119" s="36"/>
    </row>
    <row r="120" spans="1:22" ht="15.75" customHeight="1">
      <c r="A120" s="7"/>
      <c r="B120" s="7"/>
      <c r="C120" s="7"/>
      <c r="D120" s="224"/>
      <c r="E120" s="224"/>
      <c r="F120" s="224"/>
      <c r="G120" s="223" t="s">
        <v>168</v>
      </c>
      <c r="H120" s="223"/>
      <c r="I120" s="27">
        <v>111</v>
      </c>
      <c r="J120" s="31"/>
      <c r="K120" s="33"/>
      <c r="L120" s="33"/>
      <c r="M120" s="36"/>
      <c r="N120" s="33"/>
      <c r="O120" s="36"/>
      <c r="P120" s="36"/>
      <c r="Q120" s="30"/>
      <c r="R120" s="30"/>
      <c r="S120" s="32"/>
      <c r="T120" s="32"/>
      <c r="U120" s="32"/>
      <c r="V120" s="36"/>
    </row>
    <row r="121" spans="1:22" ht="15.75" customHeight="1">
      <c r="A121" s="7"/>
      <c r="B121" s="7"/>
      <c r="C121" s="7"/>
      <c r="D121" s="224"/>
      <c r="E121" s="224"/>
      <c r="F121" s="28"/>
      <c r="G121" s="223" t="s">
        <v>169</v>
      </c>
      <c r="H121" s="223"/>
      <c r="I121" s="27">
        <v>112</v>
      </c>
      <c r="J121" s="31"/>
      <c r="K121" s="33"/>
      <c r="L121" s="33"/>
      <c r="M121" s="36"/>
      <c r="N121" s="33"/>
      <c r="O121" s="36"/>
      <c r="P121" s="36"/>
      <c r="Q121" s="30"/>
      <c r="R121" s="30"/>
      <c r="S121" s="32"/>
      <c r="T121" s="32"/>
      <c r="U121" s="32"/>
      <c r="V121" s="36"/>
    </row>
    <row r="122" spans="1:22" ht="18" customHeight="1">
      <c r="A122" s="7"/>
      <c r="B122" s="7"/>
      <c r="C122" s="7"/>
      <c r="D122" s="224"/>
      <c r="E122" s="224"/>
      <c r="F122" s="27" t="s">
        <v>170</v>
      </c>
      <c r="G122" s="223" t="s">
        <v>305</v>
      </c>
      <c r="H122" s="223"/>
      <c r="I122" s="27">
        <v>113</v>
      </c>
      <c r="J122" s="31">
        <v>792</v>
      </c>
      <c r="K122" s="33"/>
      <c r="L122" s="33">
        <v>735</v>
      </c>
      <c r="M122" s="32">
        <v>112</v>
      </c>
      <c r="N122" s="33"/>
      <c r="O122" s="36">
        <v>83</v>
      </c>
      <c r="P122" s="32">
        <v>112</v>
      </c>
      <c r="Q122" s="30">
        <f>P122/L122*100</f>
        <v>15.238095238095239</v>
      </c>
      <c r="R122" s="30">
        <f>P122/M122*100</f>
        <v>100</v>
      </c>
      <c r="S122" s="32">
        <v>28</v>
      </c>
      <c r="T122" s="32">
        <v>56</v>
      </c>
      <c r="U122" s="32">
        <v>84</v>
      </c>
      <c r="V122" s="32">
        <v>112</v>
      </c>
    </row>
    <row r="123" spans="1:22" ht="19.5" customHeight="1">
      <c r="A123" s="7"/>
      <c r="B123" s="7"/>
      <c r="C123" s="7"/>
      <c r="D123" s="224"/>
      <c r="E123" s="224"/>
      <c r="F123" s="223" t="s">
        <v>171</v>
      </c>
      <c r="G123" s="223"/>
      <c r="H123" s="223"/>
      <c r="I123" s="27">
        <v>114</v>
      </c>
      <c r="J123" s="31">
        <v>67</v>
      </c>
      <c r="K123" s="33"/>
      <c r="L123" s="33">
        <v>49</v>
      </c>
      <c r="M123" s="32">
        <f>M124+M129+M130+M131</f>
        <v>119</v>
      </c>
      <c r="N123" s="32"/>
      <c r="O123" s="32">
        <f>O124+O129+O130+O131</f>
        <v>52</v>
      </c>
      <c r="P123" s="32">
        <f>P124+P129+P130+P131</f>
        <v>94</v>
      </c>
      <c r="Q123" s="30">
        <f>P123/L123*100</f>
        <v>191.83673469387753</v>
      </c>
      <c r="R123" s="30">
        <f>P123/M123*100</f>
        <v>78.99159663865547</v>
      </c>
      <c r="S123" s="32">
        <f>S124+S129+S130+S131</f>
        <v>31</v>
      </c>
      <c r="T123" s="32">
        <f>T124+T129+T130+T131</f>
        <v>57</v>
      </c>
      <c r="U123" s="32">
        <f>U124+U129+U130+U131</f>
        <v>88</v>
      </c>
      <c r="V123" s="32">
        <f>V124+V129+V130+V131</f>
        <v>94</v>
      </c>
    </row>
    <row r="124" spans="1:22" ht="15" customHeight="1">
      <c r="A124" s="7"/>
      <c r="B124" s="7"/>
      <c r="C124" s="7"/>
      <c r="D124" s="224"/>
      <c r="E124" s="224"/>
      <c r="F124" s="27" t="s">
        <v>15</v>
      </c>
      <c r="G124" s="223" t="s">
        <v>172</v>
      </c>
      <c r="H124" s="223"/>
      <c r="I124" s="27">
        <v>115</v>
      </c>
      <c r="J124" s="31">
        <v>10</v>
      </c>
      <c r="K124" s="33"/>
      <c r="L124" s="33">
        <v>1</v>
      </c>
      <c r="M124" s="32">
        <f>M125+M126</f>
        <v>4</v>
      </c>
      <c r="N124" s="33"/>
      <c r="O124" s="36">
        <v>0</v>
      </c>
      <c r="P124" s="32">
        <f>P125+P126</f>
        <v>4</v>
      </c>
      <c r="Q124" s="30">
        <f>P124/L124*100</f>
        <v>400</v>
      </c>
      <c r="R124" s="30">
        <f>P124/M124*100</f>
        <v>100</v>
      </c>
      <c r="S124" s="32">
        <f>S125+S126</f>
        <v>4</v>
      </c>
      <c r="T124" s="32">
        <f>T125+T126</f>
        <v>4</v>
      </c>
      <c r="U124" s="32">
        <f>U125+U126</f>
        <v>4</v>
      </c>
      <c r="V124" s="32">
        <f>V125+V126</f>
        <v>4</v>
      </c>
    </row>
    <row r="125" spans="1:22" ht="16.5" customHeight="1">
      <c r="A125" s="7"/>
      <c r="B125" s="7"/>
      <c r="C125" s="7"/>
      <c r="D125" s="224"/>
      <c r="E125" s="224"/>
      <c r="F125" s="28"/>
      <c r="G125" s="223" t="s">
        <v>173</v>
      </c>
      <c r="H125" s="223"/>
      <c r="I125" s="27">
        <v>116</v>
      </c>
      <c r="J125" s="31">
        <v>8</v>
      </c>
      <c r="K125" s="33"/>
      <c r="L125" s="33">
        <v>0</v>
      </c>
      <c r="M125" s="36">
        <v>2</v>
      </c>
      <c r="N125" s="33"/>
      <c r="O125" s="36">
        <v>0</v>
      </c>
      <c r="P125" s="36">
        <v>2</v>
      </c>
      <c r="Q125" s="30"/>
      <c r="R125" s="30">
        <f>P125/M125*100</f>
        <v>100</v>
      </c>
      <c r="S125" s="32">
        <v>2</v>
      </c>
      <c r="T125" s="32">
        <v>2</v>
      </c>
      <c r="U125" s="32">
        <v>2</v>
      </c>
      <c r="V125" s="36">
        <v>2</v>
      </c>
    </row>
    <row r="126" spans="1:22" ht="18" customHeight="1">
      <c r="A126" s="7"/>
      <c r="B126" s="7"/>
      <c r="C126" s="7"/>
      <c r="D126" s="224"/>
      <c r="E126" s="224"/>
      <c r="F126" s="28"/>
      <c r="G126" s="223" t="s">
        <v>174</v>
      </c>
      <c r="H126" s="223"/>
      <c r="I126" s="27">
        <v>117</v>
      </c>
      <c r="J126" s="31">
        <v>2</v>
      </c>
      <c r="K126" s="33"/>
      <c r="L126" s="33">
        <v>1</v>
      </c>
      <c r="M126" s="36">
        <v>2</v>
      </c>
      <c r="N126" s="33"/>
      <c r="O126" s="36">
        <v>0</v>
      </c>
      <c r="P126" s="36">
        <v>2</v>
      </c>
      <c r="Q126" s="30">
        <f>P126/L126*100</f>
        <v>200</v>
      </c>
      <c r="R126" s="30">
        <f>P126/M126*100</f>
        <v>100</v>
      </c>
      <c r="S126" s="32">
        <v>2</v>
      </c>
      <c r="T126" s="32">
        <v>2</v>
      </c>
      <c r="U126" s="32">
        <v>2</v>
      </c>
      <c r="V126" s="36">
        <v>2</v>
      </c>
    </row>
    <row r="127" spans="1:22" ht="12.75" customHeight="1">
      <c r="A127" s="7"/>
      <c r="B127" s="7"/>
      <c r="C127" s="7"/>
      <c r="D127" s="224"/>
      <c r="E127" s="224"/>
      <c r="F127" s="27" t="s">
        <v>25</v>
      </c>
      <c r="G127" s="223" t="s">
        <v>175</v>
      </c>
      <c r="H127" s="223"/>
      <c r="I127" s="27">
        <v>118</v>
      </c>
      <c r="J127" s="31"/>
      <c r="K127" s="33"/>
      <c r="L127" s="33"/>
      <c r="M127" s="36"/>
      <c r="N127" s="33"/>
      <c r="O127" s="36"/>
      <c r="P127" s="36"/>
      <c r="Q127" s="30"/>
      <c r="R127" s="30"/>
      <c r="S127" s="32"/>
      <c r="T127" s="32"/>
      <c r="U127" s="32"/>
      <c r="V127" s="36"/>
    </row>
    <row r="128" spans="1:22" ht="12.75" customHeight="1">
      <c r="A128" s="7"/>
      <c r="B128" s="7"/>
      <c r="C128" s="7"/>
      <c r="D128" s="224"/>
      <c r="E128" s="224"/>
      <c r="F128" s="27" t="s">
        <v>27</v>
      </c>
      <c r="G128" s="223" t="s">
        <v>176</v>
      </c>
      <c r="H128" s="223"/>
      <c r="I128" s="27">
        <v>119</v>
      </c>
      <c r="J128" s="31"/>
      <c r="K128" s="33"/>
      <c r="L128" s="33"/>
      <c r="M128" s="36"/>
      <c r="N128" s="33"/>
      <c r="O128" s="36"/>
      <c r="P128" s="36"/>
      <c r="Q128" s="30"/>
      <c r="R128" s="30"/>
      <c r="S128" s="32"/>
      <c r="T128" s="32"/>
      <c r="U128" s="32"/>
      <c r="V128" s="36"/>
    </row>
    <row r="129" spans="1:22" ht="19.5" customHeight="1">
      <c r="A129" s="7"/>
      <c r="B129" s="7"/>
      <c r="C129" s="7"/>
      <c r="D129" s="224"/>
      <c r="E129" s="224"/>
      <c r="F129" s="27" t="s">
        <v>33</v>
      </c>
      <c r="G129" s="223" t="s">
        <v>132</v>
      </c>
      <c r="H129" s="223"/>
      <c r="I129" s="27">
        <v>120</v>
      </c>
      <c r="J129" s="31">
        <v>46</v>
      </c>
      <c r="K129" s="33"/>
      <c r="L129" s="33">
        <v>45</v>
      </c>
      <c r="M129" s="36">
        <v>5</v>
      </c>
      <c r="N129" s="33"/>
      <c r="O129" s="36">
        <v>0</v>
      </c>
      <c r="P129" s="36">
        <v>5</v>
      </c>
      <c r="Q129" s="30">
        <f>P129/L129*100</f>
        <v>11.11111111111111</v>
      </c>
      <c r="R129" s="30">
        <f>P129/M129*100</f>
        <v>100</v>
      </c>
      <c r="S129" s="32">
        <v>2</v>
      </c>
      <c r="T129" s="32">
        <v>3</v>
      </c>
      <c r="U129" s="32">
        <v>4</v>
      </c>
      <c r="V129" s="36">
        <v>5</v>
      </c>
    </row>
    <row r="130" spans="1:22" ht="18" customHeight="1">
      <c r="A130" s="7"/>
      <c r="B130" s="7"/>
      <c r="C130" s="7"/>
      <c r="D130" s="224"/>
      <c r="E130" s="224"/>
      <c r="F130" s="27" t="s">
        <v>35</v>
      </c>
      <c r="G130" s="223" t="s">
        <v>177</v>
      </c>
      <c r="H130" s="223"/>
      <c r="I130" s="27">
        <v>121</v>
      </c>
      <c r="J130" s="31">
        <v>105</v>
      </c>
      <c r="K130" s="33"/>
      <c r="L130" s="33">
        <v>98</v>
      </c>
      <c r="M130" s="36">
        <v>110</v>
      </c>
      <c r="N130" s="33"/>
      <c r="O130" s="36">
        <v>64</v>
      </c>
      <c r="P130" s="219">
        <v>85</v>
      </c>
      <c r="Q130" s="30">
        <f>P130/L130*100</f>
        <v>86.73469387755102</v>
      </c>
      <c r="R130" s="30">
        <f>P130/M130*100</f>
        <v>77.27272727272727</v>
      </c>
      <c r="S130" s="32">
        <v>25</v>
      </c>
      <c r="T130" s="32">
        <v>50</v>
      </c>
      <c r="U130" s="32">
        <v>100</v>
      </c>
      <c r="V130" s="219">
        <v>85</v>
      </c>
    </row>
    <row r="131" spans="1:22" ht="16.5" customHeight="1">
      <c r="A131" s="7"/>
      <c r="B131" s="7"/>
      <c r="C131" s="7"/>
      <c r="D131" s="224"/>
      <c r="E131" s="224"/>
      <c r="F131" s="27" t="s">
        <v>37</v>
      </c>
      <c r="G131" s="223" t="s">
        <v>178</v>
      </c>
      <c r="H131" s="223"/>
      <c r="I131" s="27">
        <v>122</v>
      </c>
      <c r="J131" s="31">
        <v>-94</v>
      </c>
      <c r="K131" s="33"/>
      <c r="L131" s="33">
        <v>-95</v>
      </c>
      <c r="M131" s="32">
        <f>M132-M136</f>
        <v>0</v>
      </c>
      <c r="N131" s="33"/>
      <c r="O131" s="36">
        <f>O132-O135</f>
        <v>-12</v>
      </c>
      <c r="P131" s="32">
        <f>P132-P136</f>
        <v>0</v>
      </c>
      <c r="Q131" s="30">
        <f>P131/L131*100</f>
        <v>0</v>
      </c>
      <c r="R131" s="30"/>
      <c r="S131" s="32">
        <f>S132-S136</f>
        <v>0</v>
      </c>
      <c r="T131" s="32">
        <f>T132-T136</f>
        <v>0</v>
      </c>
      <c r="U131" s="32">
        <f>U132-U136</f>
        <v>-20</v>
      </c>
      <c r="V131" s="32">
        <f>V132-V136</f>
        <v>0</v>
      </c>
    </row>
    <row r="132" spans="1:22" ht="15.75">
      <c r="A132" s="7"/>
      <c r="B132" s="7"/>
      <c r="C132" s="7"/>
      <c r="D132" s="224"/>
      <c r="E132" s="224"/>
      <c r="F132" s="224"/>
      <c r="G132" s="29" t="s">
        <v>39</v>
      </c>
      <c r="H132" s="29" t="s">
        <v>179</v>
      </c>
      <c r="I132" s="27">
        <v>123</v>
      </c>
      <c r="J132" s="31">
        <v>56</v>
      </c>
      <c r="K132" s="33"/>
      <c r="L132" s="33">
        <v>55</v>
      </c>
      <c r="M132" s="36">
        <v>30</v>
      </c>
      <c r="N132" s="33"/>
      <c r="O132" s="36">
        <v>0</v>
      </c>
      <c r="P132" s="36">
        <v>30</v>
      </c>
      <c r="Q132" s="30">
        <f>P132/L132*100</f>
        <v>54.54545454545454</v>
      </c>
      <c r="R132" s="30">
        <f>P132/M132*100</f>
        <v>100</v>
      </c>
      <c r="S132" s="32">
        <v>0</v>
      </c>
      <c r="T132" s="32">
        <v>0</v>
      </c>
      <c r="U132" s="32">
        <v>0</v>
      </c>
      <c r="V132" s="36">
        <v>30</v>
      </c>
    </row>
    <row r="133" spans="1:22" ht="15.75">
      <c r="A133" s="7"/>
      <c r="B133" s="7"/>
      <c r="C133" s="7"/>
      <c r="D133" s="224"/>
      <c r="E133" s="224"/>
      <c r="F133" s="224"/>
      <c r="G133" s="29" t="s">
        <v>180</v>
      </c>
      <c r="H133" s="29" t="s">
        <v>181</v>
      </c>
      <c r="I133" s="27">
        <v>124</v>
      </c>
      <c r="J133" s="31"/>
      <c r="K133" s="33"/>
      <c r="L133" s="33"/>
      <c r="M133" s="36">
        <v>30</v>
      </c>
      <c r="N133" s="33"/>
      <c r="O133" s="36"/>
      <c r="P133" s="36">
        <v>30</v>
      </c>
      <c r="Q133" s="30"/>
      <c r="R133" s="30"/>
      <c r="S133" s="32"/>
      <c r="T133" s="32"/>
      <c r="U133" s="32"/>
      <c r="V133" s="36">
        <v>30</v>
      </c>
    </row>
    <row r="134" spans="1:22" ht="15.75">
      <c r="A134" s="7"/>
      <c r="B134" s="7"/>
      <c r="C134" s="7"/>
      <c r="D134" s="224"/>
      <c r="E134" s="224"/>
      <c r="F134" s="224"/>
      <c r="G134" s="29" t="s">
        <v>182</v>
      </c>
      <c r="H134" s="29" t="s">
        <v>183</v>
      </c>
      <c r="I134" s="27">
        <v>125</v>
      </c>
      <c r="J134" s="31"/>
      <c r="K134" s="33"/>
      <c r="L134" s="33"/>
      <c r="M134" s="36">
        <v>0</v>
      </c>
      <c r="N134" s="33"/>
      <c r="O134" s="36"/>
      <c r="P134" s="36">
        <v>0</v>
      </c>
      <c r="Q134" s="30"/>
      <c r="R134" s="30"/>
      <c r="S134" s="32">
        <v>0</v>
      </c>
      <c r="T134" s="32">
        <v>0</v>
      </c>
      <c r="U134" s="32">
        <v>0</v>
      </c>
      <c r="V134" s="36">
        <v>0</v>
      </c>
    </row>
    <row r="135" spans="1:22" ht="15.75">
      <c r="A135" s="7"/>
      <c r="B135" s="7"/>
      <c r="C135" s="7"/>
      <c r="D135" s="224"/>
      <c r="E135" s="224"/>
      <c r="F135" s="224"/>
      <c r="G135" s="29" t="s">
        <v>41</v>
      </c>
      <c r="H135" s="29" t="s">
        <v>184</v>
      </c>
      <c r="I135" s="27">
        <v>126</v>
      </c>
      <c r="J135" s="31">
        <v>150</v>
      </c>
      <c r="K135" s="33"/>
      <c r="L135" s="33">
        <v>150</v>
      </c>
      <c r="M135" s="36"/>
      <c r="N135" s="33"/>
      <c r="O135" s="36">
        <f>O136</f>
        <v>12</v>
      </c>
      <c r="P135" s="36"/>
      <c r="Q135" s="30"/>
      <c r="R135" s="30"/>
      <c r="S135" s="32"/>
      <c r="T135" s="32"/>
      <c r="U135" s="32"/>
      <c r="V135" s="36"/>
    </row>
    <row r="136" spans="1:22" ht="15.75">
      <c r="A136" s="7"/>
      <c r="B136" s="7"/>
      <c r="C136" s="7"/>
      <c r="D136" s="224"/>
      <c r="E136" s="224"/>
      <c r="F136" s="224"/>
      <c r="G136" s="29" t="s">
        <v>185</v>
      </c>
      <c r="H136" s="29" t="s">
        <v>186</v>
      </c>
      <c r="I136" s="27">
        <v>127</v>
      </c>
      <c r="J136" s="31">
        <v>150</v>
      </c>
      <c r="K136" s="33"/>
      <c r="L136" s="33">
        <v>150</v>
      </c>
      <c r="M136" s="32">
        <f>M139</f>
        <v>30</v>
      </c>
      <c r="N136" s="33"/>
      <c r="O136" s="36">
        <v>12</v>
      </c>
      <c r="P136" s="32">
        <f>P139</f>
        <v>30</v>
      </c>
      <c r="Q136" s="30">
        <f>P136/L136*100</f>
        <v>20</v>
      </c>
      <c r="R136" s="30">
        <f>P136/M136*100</f>
        <v>100</v>
      </c>
      <c r="S136" s="32">
        <f>S139</f>
        <v>0</v>
      </c>
      <c r="T136" s="32">
        <f>T139</f>
        <v>0</v>
      </c>
      <c r="U136" s="32">
        <f>U139</f>
        <v>20</v>
      </c>
      <c r="V136" s="32">
        <f>V139</f>
        <v>30</v>
      </c>
    </row>
    <row r="137" spans="1:22" ht="15.75">
      <c r="A137" s="7"/>
      <c r="B137" s="7"/>
      <c r="C137" s="7"/>
      <c r="D137" s="224"/>
      <c r="E137" s="224"/>
      <c r="F137" s="224"/>
      <c r="G137" s="39"/>
      <c r="H137" s="29" t="s">
        <v>187</v>
      </c>
      <c r="I137" s="27">
        <v>128</v>
      </c>
      <c r="J137" s="31"/>
      <c r="K137" s="33"/>
      <c r="L137" s="33"/>
      <c r="M137" s="36"/>
      <c r="N137" s="33"/>
      <c r="O137" s="36"/>
      <c r="P137" s="36"/>
      <c r="Q137" s="30"/>
      <c r="R137" s="30"/>
      <c r="S137" s="32"/>
      <c r="T137" s="32"/>
      <c r="U137" s="32"/>
      <c r="V137" s="36"/>
    </row>
    <row r="138" spans="1:22" ht="15.75">
      <c r="A138" s="7"/>
      <c r="B138" s="7"/>
      <c r="C138" s="7"/>
      <c r="D138" s="224"/>
      <c r="E138" s="224"/>
      <c r="F138" s="224"/>
      <c r="G138" s="39"/>
      <c r="H138" s="29" t="s">
        <v>188</v>
      </c>
      <c r="I138" s="27">
        <v>129</v>
      </c>
      <c r="J138" s="31"/>
      <c r="K138" s="33"/>
      <c r="L138" s="33"/>
      <c r="M138" s="36"/>
      <c r="N138" s="33"/>
      <c r="O138" s="36"/>
      <c r="P138" s="36"/>
      <c r="Q138" s="30"/>
      <c r="R138" s="30"/>
      <c r="S138" s="32"/>
      <c r="T138" s="32"/>
      <c r="U138" s="32"/>
      <c r="V138" s="36"/>
    </row>
    <row r="139" spans="1:22" ht="15.75">
      <c r="A139" s="7"/>
      <c r="B139" s="7"/>
      <c r="C139" s="7"/>
      <c r="D139" s="224"/>
      <c r="E139" s="224"/>
      <c r="F139" s="224"/>
      <c r="G139" s="39"/>
      <c r="H139" s="29" t="s">
        <v>189</v>
      </c>
      <c r="I139" s="27">
        <v>130</v>
      </c>
      <c r="J139" s="31">
        <v>150</v>
      </c>
      <c r="K139" s="33"/>
      <c r="L139" s="33">
        <v>150</v>
      </c>
      <c r="M139" s="36">
        <v>30</v>
      </c>
      <c r="N139" s="33"/>
      <c r="O139" s="36">
        <v>12</v>
      </c>
      <c r="P139" s="36">
        <v>30</v>
      </c>
      <c r="Q139" s="30">
        <f>P139/L139*100</f>
        <v>20</v>
      </c>
      <c r="R139" s="30">
        <f>P139/M139*100</f>
        <v>100</v>
      </c>
      <c r="S139" s="32">
        <v>0</v>
      </c>
      <c r="T139" s="32">
        <v>0</v>
      </c>
      <c r="U139" s="32">
        <v>20</v>
      </c>
      <c r="V139" s="36">
        <v>30</v>
      </c>
    </row>
    <row r="140" spans="1:22" ht="12.75" customHeight="1">
      <c r="A140" s="7"/>
      <c r="B140" s="7"/>
      <c r="C140" s="7"/>
      <c r="D140" s="224"/>
      <c r="E140" s="27">
        <v>2</v>
      </c>
      <c r="F140" s="28"/>
      <c r="G140" s="223" t="s">
        <v>190</v>
      </c>
      <c r="H140" s="223"/>
      <c r="I140" s="27">
        <v>131</v>
      </c>
      <c r="J140" s="31"/>
      <c r="K140" s="33"/>
      <c r="L140" s="33"/>
      <c r="M140" s="33"/>
      <c r="N140" s="33"/>
      <c r="O140" s="33"/>
      <c r="P140" s="33"/>
      <c r="Q140" s="30"/>
      <c r="R140" s="30"/>
      <c r="S140" s="32"/>
      <c r="T140" s="32"/>
      <c r="U140" s="32"/>
      <c r="V140" s="33"/>
    </row>
    <row r="141" spans="1:22" ht="12.75" customHeight="1">
      <c r="A141" s="7"/>
      <c r="B141" s="7"/>
      <c r="C141" s="7"/>
      <c r="D141" s="224"/>
      <c r="E141" s="224"/>
      <c r="F141" s="27" t="s">
        <v>15</v>
      </c>
      <c r="G141" s="223" t="s">
        <v>191</v>
      </c>
      <c r="H141" s="223"/>
      <c r="I141" s="27">
        <v>132</v>
      </c>
      <c r="J141" s="31"/>
      <c r="K141" s="33"/>
      <c r="L141" s="33"/>
      <c r="M141" s="33"/>
      <c r="N141" s="33"/>
      <c r="O141" s="33"/>
      <c r="P141" s="33"/>
      <c r="Q141" s="30"/>
      <c r="R141" s="30"/>
      <c r="S141" s="32"/>
      <c r="T141" s="32"/>
      <c r="U141" s="32"/>
      <c r="V141" s="33"/>
    </row>
    <row r="142" spans="1:22" ht="15.75">
      <c r="A142" s="7"/>
      <c r="B142" s="7"/>
      <c r="C142" s="7"/>
      <c r="D142" s="224"/>
      <c r="E142" s="224"/>
      <c r="F142" s="28"/>
      <c r="G142" s="29" t="s">
        <v>17</v>
      </c>
      <c r="H142" s="29" t="s">
        <v>192</v>
      </c>
      <c r="I142" s="27">
        <v>133</v>
      </c>
      <c r="J142" s="31"/>
      <c r="K142" s="33"/>
      <c r="L142" s="33"/>
      <c r="M142" s="33"/>
      <c r="N142" s="33"/>
      <c r="O142" s="33"/>
      <c r="P142" s="33"/>
      <c r="Q142" s="30"/>
      <c r="R142" s="30"/>
      <c r="S142" s="32"/>
      <c r="T142" s="32"/>
      <c r="U142" s="32"/>
      <c r="V142" s="33"/>
    </row>
    <row r="143" spans="1:22" ht="15.75">
      <c r="A143" s="7"/>
      <c r="B143" s="7"/>
      <c r="C143" s="7"/>
      <c r="D143" s="224"/>
      <c r="E143" s="224"/>
      <c r="F143" s="28"/>
      <c r="G143" s="29" t="s">
        <v>19</v>
      </c>
      <c r="H143" s="29" t="s">
        <v>193</v>
      </c>
      <c r="I143" s="27">
        <v>134</v>
      </c>
      <c r="J143" s="31"/>
      <c r="K143" s="33"/>
      <c r="L143" s="33"/>
      <c r="M143" s="33"/>
      <c r="N143" s="33"/>
      <c r="O143" s="33"/>
      <c r="P143" s="33"/>
      <c r="Q143" s="30"/>
      <c r="R143" s="30"/>
      <c r="S143" s="32"/>
      <c r="T143" s="32"/>
      <c r="U143" s="32"/>
      <c r="V143" s="33"/>
    </row>
    <row r="144" spans="1:22" ht="12.75" customHeight="1">
      <c r="A144" s="7"/>
      <c r="B144" s="7"/>
      <c r="C144" s="7"/>
      <c r="D144" s="224"/>
      <c r="E144" s="224"/>
      <c r="F144" s="27" t="s">
        <v>25</v>
      </c>
      <c r="G144" s="223" t="s">
        <v>194</v>
      </c>
      <c r="H144" s="223"/>
      <c r="I144" s="27">
        <v>135</v>
      </c>
      <c r="J144" s="31"/>
      <c r="K144" s="33"/>
      <c r="L144" s="33"/>
      <c r="M144" s="33"/>
      <c r="N144" s="33"/>
      <c r="O144" s="33"/>
      <c r="P144" s="33"/>
      <c r="Q144" s="30"/>
      <c r="R144" s="30"/>
      <c r="S144" s="32"/>
      <c r="T144" s="32"/>
      <c r="U144" s="32"/>
      <c r="V144" s="33"/>
    </row>
    <row r="145" spans="1:22" ht="15.75">
      <c r="A145" s="7"/>
      <c r="B145" s="7"/>
      <c r="C145" s="7"/>
      <c r="D145" s="224"/>
      <c r="E145" s="224"/>
      <c r="F145" s="28"/>
      <c r="G145" s="29" t="s">
        <v>65</v>
      </c>
      <c r="H145" s="29" t="s">
        <v>192</v>
      </c>
      <c r="I145" s="27">
        <v>136</v>
      </c>
      <c r="J145" s="31"/>
      <c r="K145" s="33"/>
      <c r="L145" s="33"/>
      <c r="M145" s="33"/>
      <c r="N145" s="33"/>
      <c r="O145" s="33"/>
      <c r="P145" s="33"/>
      <c r="Q145" s="30"/>
      <c r="R145" s="30"/>
      <c r="S145" s="32"/>
      <c r="T145" s="32"/>
      <c r="U145" s="32"/>
      <c r="V145" s="33"/>
    </row>
    <row r="146" spans="1:22" ht="15.75">
      <c r="A146" s="7"/>
      <c r="B146" s="7"/>
      <c r="C146" s="7"/>
      <c r="D146" s="224"/>
      <c r="E146" s="224"/>
      <c r="F146" s="28"/>
      <c r="G146" s="29" t="s">
        <v>67</v>
      </c>
      <c r="H146" s="29" t="s">
        <v>193</v>
      </c>
      <c r="I146" s="27">
        <v>137</v>
      </c>
      <c r="J146" s="42"/>
      <c r="K146" s="33"/>
      <c r="L146" s="33"/>
      <c r="M146" s="33"/>
      <c r="N146" s="33"/>
      <c r="O146" s="33"/>
      <c r="P146" s="33"/>
      <c r="Q146" s="30"/>
      <c r="R146" s="30"/>
      <c r="S146" s="32"/>
      <c r="T146" s="32"/>
      <c r="U146" s="32"/>
      <c r="V146" s="33"/>
    </row>
    <row r="147" spans="1:22" ht="12.75" customHeight="1">
      <c r="A147" s="7"/>
      <c r="B147" s="7"/>
      <c r="C147" s="7"/>
      <c r="D147" s="224"/>
      <c r="E147" s="224"/>
      <c r="F147" s="27" t="s">
        <v>27</v>
      </c>
      <c r="G147" s="223" t="s">
        <v>195</v>
      </c>
      <c r="H147" s="223"/>
      <c r="I147" s="27">
        <v>138</v>
      </c>
      <c r="J147" s="31"/>
      <c r="K147" s="33"/>
      <c r="L147" s="33"/>
      <c r="M147" s="33"/>
      <c r="N147" s="33"/>
      <c r="O147" s="33"/>
      <c r="P147" s="33"/>
      <c r="Q147" s="30"/>
      <c r="R147" s="30"/>
      <c r="S147" s="32"/>
      <c r="T147" s="32"/>
      <c r="U147" s="32"/>
      <c r="V147" s="33"/>
    </row>
    <row r="148" spans="1:22" ht="12.75" customHeight="1">
      <c r="A148" s="7"/>
      <c r="B148" s="7"/>
      <c r="C148" s="7"/>
      <c r="D148" s="224"/>
      <c r="E148" s="27">
        <v>3</v>
      </c>
      <c r="F148" s="28"/>
      <c r="G148" s="223" t="s">
        <v>196</v>
      </c>
      <c r="H148" s="223"/>
      <c r="I148" s="27">
        <v>139</v>
      </c>
      <c r="J148" s="31"/>
      <c r="K148" s="33"/>
      <c r="L148" s="33"/>
      <c r="M148" s="33"/>
      <c r="N148" s="33"/>
      <c r="O148" s="33"/>
      <c r="P148" s="33"/>
      <c r="Q148" s="30"/>
      <c r="R148" s="30"/>
      <c r="S148" s="32"/>
      <c r="T148" s="32"/>
      <c r="U148" s="32"/>
      <c r="V148" s="33"/>
    </row>
    <row r="149" spans="1:22" ht="15.75">
      <c r="A149" s="7"/>
      <c r="B149" s="7"/>
      <c r="D149" s="41" t="s">
        <v>197</v>
      </c>
      <c r="E149" s="41"/>
      <c r="F149" s="41"/>
      <c r="G149" s="41" t="s">
        <v>306</v>
      </c>
      <c r="H149" s="41"/>
      <c r="I149" s="41">
        <v>140</v>
      </c>
      <c r="J149" s="41">
        <v>30</v>
      </c>
      <c r="K149" s="43"/>
      <c r="L149" s="44">
        <v>567</v>
      </c>
      <c r="M149" s="44">
        <f>M9-M37</f>
        <v>72</v>
      </c>
      <c r="N149" s="44">
        <f>N9-N37</f>
        <v>0</v>
      </c>
      <c r="O149" s="44">
        <f>O9-O37</f>
        <v>405</v>
      </c>
      <c r="P149" s="44">
        <f>P9-P37</f>
        <v>72</v>
      </c>
      <c r="Q149" s="30">
        <f>P149/L149*100</f>
        <v>12.698412698412698</v>
      </c>
      <c r="R149" s="30">
        <f>P149/M149*100</f>
        <v>100</v>
      </c>
      <c r="S149" s="44">
        <f>S9-S37</f>
        <v>5</v>
      </c>
      <c r="T149" s="44">
        <f>T9-T37</f>
        <v>7</v>
      </c>
      <c r="U149" s="44">
        <f>U9-U37</f>
        <v>7</v>
      </c>
      <c r="V149" s="44">
        <f>V9-V37</f>
        <v>72</v>
      </c>
    </row>
    <row r="150" spans="1:22" ht="15.75">
      <c r="A150" s="7"/>
      <c r="B150" s="7"/>
      <c r="D150" s="47"/>
      <c r="E150" s="48"/>
      <c r="F150" s="48"/>
      <c r="G150" s="48"/>
      <c r="H150" s="48" t="s">
        <v>307</v>
      </c>
      <c r="I150" s="48">
        <v>141</v>
      </c>
      <c r="J150" s="206">
        <v>150</v>
      </c>
      <c r="K150" s="49"/>
      <c r="L150" s="50">
        <v>150</v>
      </c>
      <c r="M150" s="47">
        <v>30</v>
      </c>
      <c r="N150" s="50"/>
      <c r="O150" s="50">
        <v>12</v>
      </c>
      <c r="P150" s="41">
        <v>30</v>
      </c>
      <c r="Q150" s="30">
        <f>P150/L150*100</f>
        <v>20</v>
      </c>
      <c r="R150" s="30">
        <f>P150/M150*100</f>
        <v>100</v>
      </c>
      <c r="S150" s="50">
        <v>5</v>
      </c>
      <c r="T150" s="50">
        <v>10</v>
      </c>
      <c r="U150" s="47">
        <v>20</v>
      </c>
      <c r="V150" s="41">
        <v>30</v>
      </c>
    </row>
    <row r="151" spans="1:22" ht="15.75">
      <c r="A151" s="7"/>
      <c r="B151" s="7"/>
      <c r="D151" s="45"/>
      <c r="E151" s="45"/>
      <c r="F151" s="45"/>
      <c r="G151" s="45"/>
      <c r="H151" s="45" t="s">
        <v>308</v>
      </c>
      <c r="I151" s="41">
        <v>142</v>
      </c>
      <c r="J151" s="46">
        <v>65</v>
      </c>
      <c r="K151" s="43"/>
      <c r="L151" s="44">
        <v>65</v>
      </c>
      <c r="M151" s="186">
        <v>30</v>
      </c>
      <c r="N151" s="44"/>
      <c r="O151" s="44">
        <v>0</v>
      </c>
      <c r="P151" s="41">
        <v>30</v>
      </c>
      <c r="Q151" s="30">
        <f>P151/L151*100</f>
        <v>46.15384615384615</v>
      </c>
      <c r="R151" s="30">
        <f>P151/M151*100</f>
        <v>100</v>
      </c>
      <c r="S151" s="44">
        <v>0</v>
      </c>
      <c r="T151" s="44">
        <v>0</v>
      </c>
      <c r="U151" s="41">
        <v>0</v>
      </c>
      <c r="V151" s="41">
        <v>30</v>
      </c>
    </row>
    <row r="152" spans="4:22" ht="15.75">
      <c r="D152" s="51" t="s">
        <v>198</v>
      </c>
      <c r="E152" s="52"/>
      <c r="F152" s="52"/>
      <c r="G152" s="52" t="s">
        <v>199</v>
      </c>
      <c r="H152" s="52"/>
      <c r="I152" s="52">
        <v>143</v>
      </c>
      <c r="J152" s="207">
        <v>0</v>
      </c>
      <c r="K152" s="53"/>
      <c r="L152" s="54">
        <v>77</v>
      </c>
      <c r="M152" s="187">
        <v>12</v>
      </c>
      <c r="N152" s="54"/>
      <c r="O152" s="54">
        <v>63</v>
      </c>
      <c r="P152" s="43">
        <v>12</v>
      </c>
      <c r="Q152" s="30">
        <f>P152/L152*100</f>
        <v>15.584415584415584</v>
      </c>
      <c r="R152" s="30">
        <f>P152/M152*100</f>
        <v>100</v>
      </c>
      <c r="S152" s="54">
        <v>0</v>
      </c>
      <c r="T152" s="54">
        <v>0</v>
      </c>
      <c r="U152" s="52">
        <v>0</v>
      </c>
      <c r="V152" s="43">
        <v>12</v>
      </c>
    </row>
    <row r="153" spans="4:22" ht="15.75">
      <c r="D153" s="41" t="s">
        <v>200</v>
      </c>
      <c r="E153" s="41"/>
      <c r="F153" s="41"/>
      <c r="G153" s="41" t="s">
        <v>201</v>
      </c>
      <c r="H153" s="41"/>
      <c r="I153" s="41"/>
      <c r="J153" s="41"/>
      <c r="K153" s="41"/>
      <c r="L153" s="41"/>
      <c r="M153" s="186"/>
      <c r="N153" s="41"/>
      <c r="O153" s="41"/>
      <c r="P153" s="41"/>
      <c r="Q153" s="30"/>
      <c r="R153" s="30"/>
      <c r="S153" s="41"/>
      <c r="T153" s="41"/>
      <c r="U153" s="41"/>
      <c r="V153" s="41"/>
    </row>
    <row r="154" spans="4:22" ht="15.75">
      <c r="D154" s="41"/>
      <c r="E154" s="41">
        <v>1</v>
      </c>
      <c r="F154" s="41"/>
      <c r="G154" s="41" t="s">
        <v>309</v>
      </c>
      <c r="H154" s="41"/>
      <c r="I154" s="41">
        <v>144</v>
      </c>
      <c r="J154" s="41">
        <v>7656</v>
      </c>
      <c r="K154" s="41"/>
      <c r="L154" s="46">
        <f>L10</f>
        <v>7541</v>
      </c>
      <c r="M154" s="188">
        <f>M10</f>
        <v>8499</v>
      </c>
      <c r="N154" s="46"/>
      <c r="O154" s="46">
        <f>O10</f>
        <v>6854</v>
      </c>
      <c r="P154" s="46">
        <f>P10</f>
        <v>8499</v>
      </c>
      <c r="Q154" s="30">
        <f>P154/L154*100</f>
        <v>112.70388542633603</v>
      </c>
      <c r="R154" s="30">
        <f>P154/M154*100</f>
        <v>100</v>
      </c>
      <c r="S154" s="46">
        <f>S10</f>
        <v>2124</v>
      </c>
      <c r="T154" s="46">
        <f>T10</f>
        <v>4250</v>
      </c>
      <c r="U154" s="46">
        <f>U10</f>
        <v>6411</v>
      </c>
      <c r="V154" s="46">
        <f>V10</f>
        <v>8499</v>
      </c>
    </row>
    <row r="155" spans="4:22" ht="15.75">
      <c r="D155" s="41"/>
      <c r="E155" s="41"/>
      <c r="F155" s="41" t="s">
        <v>15</v>
      </c>
      <c r="G155" s="41" t="s">
        <v>310</v>
      </c>
      <c r="H155" s="41"/>
      <c r="I155" s="41">
        <v>145</v>
      </c>
      <c r="J155" s="41">
        <v>0</v>
      </c>
      <c r="K155" s="41"/>
      <c r="L155" s="41"/>
      <c r="M155" s="186"/>
      <c r="N155" s="41"/>
      <c r="O155" s="41"/>
      <c r="P155" s="41"/>
      <c r="Q155" s="30"/>
      <c r="R155" s="30"/>
      <c r="S155" s="41"/>
      <c r="T155" s="41"/>
      <c r="U155" s="41"/>
      <c r="V155" s="41"/>
    </row>
    <row r="156" spans="4:22" ht="15.75">
      <c r="D156" s="41"/>
      <c r="E156" s="41"/>
      <c r="F156" s="41" t="s">
        <v>25</v>
      </c>
      <c r="G156" s="41" t="s">
        <v>311</v>
      </c>
      <c r="H156" s="41"/>
      <c r="I156" s="41">
        <v>146</v>
      </c>
      <c r="J156" s="41">
        <v>0</v>
      </c>
      <c r="K156" s="41"/>
      <c r="L156" s="41"/>
      <c r="M156" s="186"/>
      <c r="N156" s="41"/>
      <c r="O156" s="41"/>
      <c r="P156" s="41"/>
      <c r="Q156" s="30"/>
      <c r="R156" s="30"/>
      <c r="S156" s="41"/>
      <c r="T156" s="41"/>
      <c r="U156" s="41"/>
      <c r="V156" s="41"/>
    </row>
    <row r="157" spans="4:22" ht="15.75">
      <c r="D157" s="41"/>
      <c r="E157" s="41">
        <v>2</v>
      </c>
      <c r="F157" s="41"/>
      <c r="G157" s="41" t="s">
        <v>312</v>
      </c>
      <c r="H157" s="41"/>
      <c r="I157" s="41">
        <v>147</v>
      </c>
      <c r="J157" s="41">
        <v>3781</v>
      </c>
      <c r="K157" s="41"/>
      <c r="L157" s="44">
        <f>L96</f>
        <v>3513</v>
      </c>
      <c r="M157" s="189">
        <f>M96</f>
        <v>5060</v>
      </c>
      <c r="N157" s="44"/>
      <c r="O157" s="44">
        <f>O96</f>
        <v>3886</v>
      </c>
      <c r="P157" s="44">
        <f>P96</f>
        <v>5060</v>
      </c>
      <c r="Q157" s="30">
        <f>P157/L157*100</f>
        <v>144.03643609450612</v>
      </c>
      <c r="R157" s="30">
        <f>P157/M157*100</f>
        <v>100</v>
      </c>
      <c r="S157" s="44">
        <f>S96</f>
        <v>1281</v>
      </c>
      <c r="T157" s="44">
        <f>T96</f>
        <v>2551</v>
      </c>
      <c r="U157" s="44">
        <f>U96</f>
        <v>3832</v>
      </c>
      <c r="V157" s="44">
        <f>V96</f>
        <v>5060</v>
      </c>
    </row>
    <row r="158" spans="4:22" ht="12" customHeight="1">
      <c r="D158" s="41"/>
      <c r="E158" s="47"/>
      <c r="F158" s="47" t="s">
        <v>15</v>
      </c>
      <c r="G158" s="47"/>
      <c r="H158" s="47"/>
      <c r="I158" s="47">
        <v>148</v>
      </c>
      <c r="J158" s="47"/>
      <c r="K158" s="47"/>
      <c r="L158" s="50"/>
      <c r="M158" s="190"/>
      <c r="N158" s="50"/>
      <c r="O158" s="50"/>
      <c r="P158" s="44"/>
      <c r="Q158" s="30"/>
      <c r="R158" s="30"/>
      <c r="S158" s="50"/>
      <c r="T158" s="50"/>
      <c r="U158" s="50"/>
      <c r="V158" s="44"/>
    </row>
    <row r="159" spans="4:22" ht="12.75" customHeight="1">
      <c r="D159" s="41"/>
      <c r="E159" s="41"/>
      <c r="F159" s="41" t="s">
        <v>25</v>
      </c>
      <c r="G159" s="41"/>
      <c r="H159" s="41"/>
      <c r="I159" s="41">
        <v>149</v>
      </c>
      <c r="J159" s="41"/>
      <c r="K159" s="41"/>
      <c r="L159" s="41"/>
      <c r="M159" s="186"/>
      <c r="N159" s="41"/>
      <c r="O159" s="41"/>
      <c r="P159" s="41"/>
      <c r="Q159" s="30"/>
      <c r="R159" s="30"/>
      <c r="S159" s="41"/>
      <c r="T159" s="41"/>
      <c r="U159" s="41"/>
      <c r="V159" s="41"/>
    </row>
    <row r="160" spans="4:22" ht="12" customHeight="1">
      <c r="D160" s="41"/>
      <c r="E160" s="41"/>
      <c r="F160" s="41" t="s">
        <v>27</v>
      </c>
      <c r="G160" s="41"/>
      <c r="H160" s="41"/>
      <c r="I160" s="41">
        <v>150</v>
      </c>
      <c r="J160" s="41"/>
      <c r="K160" s="41"/>
      <c r="L160" s="41"/>
      <c r="M160" s="186"/>
      <c r="N160" s="41"/>
      <c r="O160" s="41"/>
      <c r="P160" s="41"/>
      <c r="Q160" s="30"/>
      <c r="R160" s="30"/>
      <c r="S160" s="41"/>
      <c r="T160" s="41"/>
      <c r="U160" s="41"/>
      <c r="V160" s="41"/>
    </row>
    <row r="161" spans="4:22" ht="15.75">
      <c r="D161" s="41"/>
      <c r="E161" s="41">
        <v>3</v>
      </c>
      <c r="F161" s="41"/>
      <c r="G161" s="41" t="s">
        <v>313</v>
      </c>
      <c r="H161" s="41"/>
      <c r="I161" s="41">
        <v>151</v>
      </c>
      <c r="J161" s="41">
        <v>3322</v>
      </c>
      <c r="K161" s="41"/>
      <c r="L161" s="44">
        <f>L97</f>
        <v>3103</v>
      </c>
      <c r="M161" s="189">
        <f>M97</f>
        <v>4620</v>
      </c>
      <c r="N161" s="44"/>
      <c r="O161" s="44">
        <f>O97</f>
        <v>3534</v>
      </c>
      <c r="P161" s="44">
        <f>P97</f>
        <v>4620</v>
      </c>
      <c r="Q161" s="30">
        <f aca="true" t="shared" si="6" ref="Q161:Q167">P161/L161*100</f>
        <v>148.88817273606188</v>
      </c>
      <c r="R161" s="30">
        <f aca="true" t="shared" si="7" ref="R161:R167">P161/M161*100</f>
        <v>100</v>
      </c>
      <c r="S161" s="44">
        <f>S97</f>
        <v>1171</v>
      </c>
      <c r="T161" s="44">
        <f>T97</f>
        <v>2341</v>
      </c>
      <c r="U161" s="44">
        <f>U97</f>
        <v>3472</v>
      </c>
      <c r="V161" s="44">
        <f>V97</f>
        <v>4620</v>
      </c>
    </row>
    <row r="162" spans="4:22" ht="15.75">
      <c r="D162" s="41"/>
      <c r="E162" s="41">
        <v>4</v>
      </c>
      <c r="F162" s="41"/>
      <c r="G162" s="41" t="s">
        <v>202</v>
      </c>
      <c r="H162" s="41"/>
      <c r="I162" s="41">
        <v>152</v>
      </c>
      <c r="J162" s="41">
        <v>116</v>
      </c>
      <c r="K162" s="41"/>
      <c r="L162" s="41">
        <v>106</v>
      </c>
      <c r="M162" s="186">
        <v>116</v>
      </c>
      <c r="N162" s="41"/>
      <c r="O162" s="41">
        <v>110</v>
      </c>
      <c r="P162" s="41">
        <v>116</v>
      </c>
      <c r="Q162" s="30">
        <f t="shared" si="6"/>
        <v>109.43396226415094</v>
      </c>
      <c r="R162" s="30">
        <f t="shared" si="7"/>
        <v>100</v>
      </c>
      <c r="S162" s="41">
        <v>116</v>
      </c>
      <c r="T162" s="41">
        <v>116</v>
      </c>
      <c r="U162" s="41">
        <v>116</v>
      </c>
      <c r="V162" s="41">
        <v>116</v>
      </c>
    </row>
    <row r="163" spans="4:22" ht="15.75">
      <c r="D163" s="41"/>
      <c r="E163" s="41">
        <v>5</v>
      </c>
      <c r="F163" s="41"/>
      <c r="G163" s="41" t="s">
        <v>314</v>
      </c>
      <c r="H163" s="41"/>
      <c r="I163" s="41">
        <v>153</v>
      </c>
      <c r="J163" s="41">
        <v>115</v>
      </c>
      <c r="K163" s="41"/>
      <c r="L163" s="41">
        <v>110</v>
      </c>
      <c r="M163" s="186">
        <v>115</v>
      </c>
      <c r="N163" s="41"/>
      <c r="O163" s="41">
        <v>108</v>
      </c>
      <c r="P163" s="41">
        <v>115</v>
      </c>
      <c r="Q163" s="30">
        <f t="shared" si="6"/>
        <v>104.54545454545455</v>
      </c>
      <c r="R163" s="30">
        <f t="shared" si="7"/>
        <v>100</v>
      </c>
      <c r="S163" s="41">
        <v>115</v>
      </c>
      <c r="T163" s="41">
        <v>115</v>
      </c>
      <c r="U163" s="41">
        <v>115</v>
      </c>
      <c r="V163" s="41">
        <v>115</v>
      </c>
    </row>
    <row r="164" spans="4:22" ht="15.75">
      <c r="D164" s="41"/>
      <c r="E164" s="41">
        <v>6</v>
      </c>
      <c r="F164" s="41" t="s">
        <v>15</v>
      </c>
      <c r="G164" s="41" t="s">
        <v>315</v>
      </c>
      <c r="H164" s="41"/>
      <c r="I164" s="41">
        <v>154</v>
      </c>
      <c r="J164" s="43">
        <v>2739.85</v>
      </c>
      <c r="K164" s="43"/>
      <c r="L164" s="43">
        <v>2661.36</v>
      </c>
      <c r="M164" s="191">
        <v>3666.67</v>
      </c>
      <c r="N164" s="43"/>
      <c r="O164" s="43">
        <f>O157/O163/10*1000</f>
        <v>3598.1481481481483</v>
      </c>
      <c r="P164" s="43">
        <v>3666.67</v>
      </c>
      <c r="Q164" s="30">
        <f t="shared" si="6"/>
        <v>137.774295848739</v>
      </c>
      <c r="R164" s="30">
        <f t="shared" si="7"/>
        <v>100</v>
      </c>
      <c r="S164" s="43" t="s">
        <v>316</v>
      </c>
      <c r="T164" s="43" t="s">
        <v>316</v>
      </c>
      <c r="U164" s="43" t="s">
        <v>316</v>
      </c>
      <c r="V164" s="43">
        <v>3666.67</v>
      </c>
    </row>
    <row r="165" spans="4:22" ht="17.25" customHeight="1">
      <c r="D165" s="41"/>
      <c r="E165" s="41"/>
      <c r="F165" s="41" t="s">
        <v>317</v>
      </c>
      <c r="G165" s="41" t="s">
        <v>318</v>
      </c>
      <c r="H165" s="41"/>
      <c r="I165" s="41">
        <v>155</v>
      </c>
      <c r="J165" s="43">
        <v>2739.85</v>
      </c>
      <c r="K165" s="43"/>
      <c r="L165" s="43">
        <v>2661.36</v>
      </c>
      <c r="M165" s="191">
        <v>3667.35</v>
      </c>
      <c r="N165" s="43"/>
      <c r="O165" s="43">
        <f>O164</f>
        <v>3598.1481481481483</v>
      </c>
      <c r="P165" s="43">
        <v>3667.35</v>
      </c>
      <c r="Q165" s="30">
        <f t="shared" si="6"/>
        <v>137.79984669492288</v>
      </c>
      <c r="R165" s="30">
        <f t="shared" si="7"/>
        <v>100</v>
      </c>
      <c r="S165" s="43" t="s">
        <v>316</v>
      </c>
      <c r="T165" s="43" t="s">
        <v>316</v>
      </c>
      <c r="U165" s="43" t="s">
        <v>316</v>
      </c>
      <c r="V165" s="43">
        <v>3667.35</v>
      </c>
    </row>
    <row r="166" spans="4:22" ht="15.75">
      <c r="D166" s="41"/>
      <c r="E166" s="41">
        <v>7</v>
      </c>
      <c r="F166" s="41" t="s">
        <v>15</v>
      </c>
      <c r="G166" s="41" t="s">
        <v>319</v>
      </c>
      <c r="H166" s="41"/>
      <c r="I166" s="41">
        <v>156</v>
      </c>
      <c r="J166" s="43">
        <v>66.57</v>
      </c>
      <c r="K166" s="43"/>
      <c r="L166" s="43">
        <v>68.55</v>
      </c>
      <c r="M166" s="191">
        <v>73.9</v>
      </c>
      <c r="N166" s="43"/>
      <c r="O166" s="43">
        <f>O154/O163</f>
        <v>63.46296296296296</v>
      </c>
      <c r="P166" s="43">
        <v>73.9</v>
      </c>
      <c r="Q166" s="30">
        <f t="shared" si="6"/>
        <v>107.80452224653538</v>
      </c>
      <c r="R166" s="30">
        <f t="shared" si="7"/>
        <v>100</v>
      </c>
      <c r="S166" s="43" t="s">
        <v>316</v>
      </c>
      <c r="T166" s="43" t="s">
        <v>316</v>
      </c>
      <c r="U166" s="43" t="s">
        <v>316</v>
      </c>
      <c r="V166" s="43">
        <v>73.9</v>
      </c>
    </row>
    <row r="167" spans="4:22" ht="15.75">
      <c r="D167" s="41"/>
      <c r="E167" s="41"/>
      <c r="F167" s="41" t="s">
        <v>25</v>
      </c>
      <c r="G167" s="41" t="s">
        <v>320</v>
      </c>
      <c r="H167" s="41"/>
      <c r="I167" s="41">
        <v>157</v>
      </c>
      <c r="J167" s="43">
        <v>66.57</v>
      </c>
      <c r="K167" s="43"/>
      <c r="L167" s="43">
        <v>68.55</v>
      </c>
      <c r="M167" s="191">
        <v>73.9</v>
      </c>
      <c r="N167" s="43"/>
      <c r="O167" s="43">
        <f>O166</f>
        <v>63.46296296296296</v>
      </c>
      <c r="P167" s="43">
        <v>73.9</v>
      </c>
      <c r="Q167" s="30">
        <f t="shared" si="6"/>
        <v>107.80452224653538</v>
      </c>
      <c r="R167" s="30">
        <f t="shared" si="7"/>
        <v>100</v>
      </c>
      <c r="S167" s="43" t="s">
        <v>316</v>
      </c>
      <c r="T167" s="43" t="s">
        <v>316</v>
      </c>
      <c r="U167" s="43" t="s">
        <v>316</v>
      </c>
      <c r="V167" s="43">
        <v>73.9</v>
      </c>
    </row>
    <row r="168" spans="4:22" ht="15.75">
      <c r="D168" s="41"/>
      <c r="E168" s="41"/>
      <c r="F168" s="41" t="s">
        <v>27</v>
      </c>
      <c r="G168" s="41" t="s">
        <v>321</v>
      </c>
      <c r="H168" s="41"/>
      <c r="I168" s="41">
        <v>158</v>
      </c>
      <c r="J168" s="41"/>
      <c r="K168" s="41"/>
      <c r="L168" s="41"/>
      <c r="M168" s="186"/>
      <c r="N168" s="41"/>
      <c r="O168" s="41"/>
      <c r="P168" s="41"/>
      <c r="Q168" s="30"/>
      <c r="R168" s="30"/>
      <c r="S168" s="41" t="s">
        <v>316</v>
      </c>
      <c r="T168" s="41" t="s">
        <v>316</v>
      </c>
      <c r="U168" s="41" t="s">
        <v>316</v>
      </c>
      <c r="V168" s="41"/>
    </row>
    <row r="169" spans="4:22" ht="15.75">
      <c r="D169" s="41"/>
      <c r="E169" s="41"/>
      <c r="F169" s="41" t="s">
        <v>88</v>
      </c>
      <c r="G169" s="41" t="s">
        <v>322</v>
      </c>
      <c r="H169" s="41"/>
      <c r="I169" s="41">
        <v>159</v>
      </c>
      <c r="J169" s="41"/>
      <c r="K169" s="41"/>
      <c r="L169" s="41"/>
      <c r="M169" s="186"/>
      <c r="N169" s="41"/>
      <c r="O169" s="41"/>
      <c r="P169" s="41"/>
      <c r="Q169" s="30"/>
      <c r="R169" s="30"/>
      <c r="S169" s="41" t="s">
        <v>316</v>
      </c>
      <c r="T169" s="41" t="s">
        <v>316</v>
      </c>
      <c r="U169" s="41" t="s">
        <v>316</v>
      </c>
      <c r="V169" s="41"/>
    </row>
    <row r="170" spans="4:22" ht="15.75">
      <c r="D170" s="41"/>
      <c r="E170" s="41"/>
      <c r="F170" s="41"/>
      <c r="G170" s="41"/>
      <c r="H170" s="41" t="s">
        <v>323</v>
      </c>
      <c r="I170" s="41">
        <v>160</v>
      </c>
      <c r="J170" s="41"/>
      <c r="K170" s="41"/>
      <c r="L170" s="41"/>
      <c r="M170" s="186"/>
      <c r="N170" s="41"/>
      <c r="O170" s="41"/>
      <c r="P170" s="41"/>
      <c r="Q170" s="30"/>
      <c r="R170" s="30"/>
      <c r="S170" s="41" t="s">
        <v>316</v>
      </c>
      <c r="T170" s="41" t="s">
        <v>316</v>
      </c>
      <c r="U170" s="41" t="s">
        <v>316</v>
      </c>
      <c r="V170" s="41"/>
    </row>
    <row r="171" spans="4:22" ht="15.75">
      <c r="D171" s="41"/>
      <c r="E171" s="41"/>
      <c r="F171" s="41"/>
      <c r="G171" s="41"/>
      <c r="H171" s="41" t="s">
        <v>324</v>
      </c>
      <c r="I171" s="41">
        <v>161</v>
      </c>
      <c r="J171" s="41"/>
      <c r="K171" s="41"/>
      <c r="L171" s="41"/>
      <c r="M171" s="186"/>
      <c r="N171" s="41"/>
      <c r="O171" s="41"/>
      <c r="P171" s="41"/>
      <c r="Q171" s="30"/>
      <c r="R171" s="30"/>
      <c r="S171" s="41" t="s">
        <v>316</v>
      </c>
      <c r="T171" s="41" t="s">
        <v>316</v>
      </c>
      <c r="U171" s="41" t="s">
        <v>316</v>
      </c>
      <c r="V171" s="41"/>
    </row>
    <row r="172" spans="4:22" ht="15.75">
      <c r="D172" s="41"/>
      <c r="E172" s="41"/>
      <c r="F172" s="41"/>
      <c r="G172" s="41"/>
      <c r="H172" s="41" t="s">
        <v>325</v>
      </c>
      <c r="I172" s="41">
        <v>162</v>
      </c>
      <c r="J172" s="41"/>
      <c r="K172" s="41"/>
      <c r="L172" s="41"/>
      <c r="M172" s="186"/>
      <c r="N172" s="41"/>
      <c r="O172" s="41"/>
      <c r="P172" s="41"/>
      <c r="Q172" s="30"/>
      <c r="R172" s="30"/>
      <c r="S172" s="41" t="s">
        <v>316</v>
      </c>
      <c r="T172" s="41" t="s">
        <v>316</v>
      </c>
      <c r="U172" s="41" t="s">
        <v>316</v>
      </c>
      <c r="V172" s="41"/>
    </row>
    <row r="173" spans="4:22" ht="12.75" customHeight="1">
      <c r="D173" s="41"/>
      <c r="E173" s="41"/>
      <c r="F173" s="41"/>
      <c r="G173" s="41"/>
      <c r="H173" s="41" t="s">
        <v>326</v>
      </c>
      <c r="I173" s="41">
        <v>163</v>
      </c>
      <c r="J173" s="41"/>
      <c r="K173" s="41"/>
      <c r="L173" s="41"/>
      <c r="M173" s="186"/>
      <c r="N173" s="41"/>
      <c r="O173" s="41"/>
      <c r="P173" s="41"/>
      <c r="Q173" s="30"/>
      <c r="R173" s="30"/>
      <c r="S173" s="41" t="s">
        <v>316</v>
      </c>
      <c r="T173" s="41" t="s">
        <v>316</v>
      </c>
      <c r="U173" s="41" t="s">
        <v>316</v>
      </c>
      <c r="V173" s="41"/>
    </row>
    <row r="174" spans="4:22" ht="13.5" customHeight="1">
      <c r="D174" s="41"/>
      <c r="E174" s="41">
        <v>8</v>
      </c>
      <c r="F174" s="41"/>
      <c r="G174" s="41" t="s">
        <v>203</v>
      </c>
      <c r="H174" s="41"/>
      <c r="I174" s="41">
        <v>164</v>
      </c>
      <c r="J174" s="41">
        <v>31</v>
      </c>
      <c r="K174" s="41"/>
      <c r="L174" s="41">
        <v>31</v>
      </c>
      <c r="M174" s="186">
        <v>31</v>
      </c>
      <c r="N174" s="41"/>
      <c r="O174" s="41">
        <v>31</v>
      </c>
      <c r="P174" s="41">
        <v>31</v>
      </c>
      <c r="Q174" s="30">
        <f>P174/L174*100</f>
        <v>100</v>
      </c>
      <c r="R174" s="30">
        <f>P174/M174*100</f>
        <v>100</v>
      </c>
      <c r="S174" s="41">
        <v>31</v>
      </c>
      <c r="T174" s="41">
        <v>31</v>
      </c>
      <c r="U174" s="41">
        <v>31</v>
      </c>
      <c r="V174" s="41">
        <v>31</v>
      </c>
    </row>
    <row r="175" spans="4:22" ht="15.75">
      <c r="D175" s="41"/>
      <c r="E175" s="41">
        <v>9</v>
      </c>
      <c r="F175" s="41"/>
      <c r="G175" s="41" t="s">
        <v>327</v>
      </c>
      <c r="H175" s="41"/>
      <c r="I175" s="41">
        <v>165</v>
      </c>
      <c r="J175" s="41">
        <v>96</v>
      </c>
      <c r="K175" s="41"/>
      <c r="L175" s="41">
        <v>44</v>
      </c>
      <c r="M175" s="186">
        <v>44</v>
      </c>
      <c r="N175" s="41"/>
      <c r="O175" s="41">
        <f>O180</f>
        <v>31</v>
      </c>
      <c r="P175" s="41">
        <v>44</v>
      </c>
      <c r="Q175" s="30">
        <f>P175/L175*100</f>
        <v>100</v>
      </c>
      <c r="R175" s="30">
        <f>P175/M175*100</f>
        <v>100</v>
      </c>
      <c r="S175" s="41">
        <v>44</v>
      </c>
      <c r="T175" s="41">
        <v>44</v>
      </c>
      <c r="U175" s="41">
        <v>44</v>
      </c>
      <c r="V175" s="41">
        <v>44</v>
      </c>
    </row>
    <row r="176" spans="4:22" ht="15.75">
      <c r="D176" s="41"/>
      <c r="E176" s="41"/>
      <c r="F176" s="41"/>
      <c r="G176" s="41"/>
      <c r="H176" s="41" t="s">
        <v>328</v>
      </c>
      <c r="I176" s="41">
        <v>166</v>
      </c>
      <c r="J176" s="41"/>
      <c r="K176" s="41"/>
      <c r="L176" s="41"/>
      <c r="M176" s="186"/>
      <c r="N176" s="41"/>
      <c r="O176" s="41"/>
      <c r="P176" s="41"/>
      <c r="Q176" s="30"/>
      <c r="R176" s="30"/>
      <c r="S176" s="41"/>
      <c r="T176" s="41"/>
      <c r="U176" s="41"/>
      <c r="V176" s="41"/>
    </row>
    <row r="177" spans="4:22" ht="15.75">
      <c r="D177" s="41"/>
      <c r="E177" s="41"/>
      <c r="F177" s="41"/>
      <c r="G177" s="41"/>
      <c r="H177" s="41" t="s">
        <v>329</v>
      </c>
      <c r="I177" s="41">
        <v>167</v>
      </c>
      <c r="J177" s="41"/>
      <c r="K177" s="41"/>
      <c r="L177" s="41"/>
      <c r="M177" s="186"/>
      <c r="N177" s="41"/>
      <c r="O177" s="41"/>
      <c r="P177" s="41"/>
      <c r="Q177" s="30"/>
      <c r="R177" s="30"/>
      <c r="S177" s="41"/>
      <c r="T177" s="41"/>
      <c r="U177" s="41"/>
      <c r="V177" s="41"/>
    </row>
    <row r="178" spans="4:22" ht="15.75">
      <c r="D178" s="41"/>
      <c r="E178" s="41"/>
      <c r="F178" s="41"/>
      <c r="G178" s="41"/>
      <c r="H178" s="41" t="s">
        <v>330</v>
      </c>
      <c r="I178" s="41">
        <v>168</v>
      </c>
      <c r="J178" s="41"/>
      <c r="K178" s="41"/>
      <c r="L178" s="41"/>
      <c r="M178" s="186"/>
      <c r="N178" s="41"/>
      <c r="O178" s="41"/>
      <c r="P178" s="41"/>
      <c r="Q178" s="30"/>
      <c r="R178" s="30"/>
      <c r="S178" s="41"/>
      <c r="T178" s="41"/>
      <c r="U178" s="41"/>
      <c r="V178" s="41"/>
    </row>
    <row r="179" spans="4:22" ht="15.75">
      <c r="D179" s="41"/>
      <c r="E179" s="41"/>
      <c r="F179" s="41"/>
      <c r="G179" s="41"/>
      <c r="H179" s="41" t="s">
        <v>331</v>
      </c>
      <c r="I179" s="41">
        <v>169</v>
      </c>
      <c r="J179" s="41"/>
      <c r="K179" s="41"/>
      <c r="L179" s="41"/>
      <c r="M179" s="186"/>
      <c r="N179" s="41"/>
      <c r="O179" s="41"/>
      <c r="P179" s="41"/>
      <c r="Q179" s="30"/>
      <c r="R179" s="30"/>
      <c r="S179" s="41"/>
      <c r="T179" s="41"/>
      <c r="U179" s="41"/>
      <c r="V179" s="41"/>
    </row>
    <row r="180" spans="4:22" ht="15.75">
      <c r="D180" s="41"/>
      <c r="E180" s="41"/>
      <c r="F180" s="41"/>
      <c r="G180" s="41"/>
      <c r="H180" s="41" t="s">
        <v>332</v>
      </c>
      <c r="I180" s="41">
        <v>170</v>
      </c>
      <c r="J180" s="41">
        <v>96</v>
      </c>
      <c r="K180" s="41"/>
      <c r="L180" s="41">
        <v>44</v>
      </c>
      <c r="M180" s="186">
        <v>44</v>
      </c>
      <c r="N180" s="41"/>
      <c r="O180" s="41">
        <v>31</v>
      </c>
      <c r="P180" s="41">
        <v>44</v>
      </c>
      <c r="Q180" s="30">
        <f>P180/L180*100</f>
        <v>100</v>
      </c>
      <c r="R180" s="30">
        <f>P180/M180*100</f>
        <v>100</v>
      </c>
      <c r="S180" s="41">
        <v>44</v>
      </c>
      <c r="T180" s="41">
        <v>44</v>
      </c>
      <c r="U180" s="41">
        <v>44</v>
      </c>
      <c r="V180" s="41">
        <v>44</v>
      </c>
    </row>
    <row r="181" spans="4:22" ht="15.75">
      <c r="D181" s="41"/>
      <c r="E181" s="41">
        <v>10</v>
      </c>
      <c r="F181" s="41"/>
      <c r="G181" s="41" t="s">
        <v>333</v>
      </c>
      <c r="H181" s="41"/>
      <c r="I181" s="41">
        <v>171</v>
      </c>
      <c r="J181" s="41"/>
      <c r="K181" s="41"/>
      <c r="L181" s="41"/>
      <c r="M181" s="41"/>
      <c r="N181" s="41"/>
      <c r="O181" s="41"/>
      <c r="P181" s="41"/>
      <c r="Q181" s="30"/>
      <c r="R181" s="41"/>
      <c r="S181" s="41"/>
      <c r="T181" s="41"/>
      <c r="U181" s="41"/>
      <c r="V181" s="41"/>
    </row>
    <row r="182" spans="4:22" ht="15.75"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4:22" ht="15.75">
      <c r="D183" s="228" t="s">
        <v>440</v>
      </c>
      <c r="E183" s="228"/>
      <c r="F183" s="228"/>
      <c r="G183" s="228"/>
      <c r="H183" s="228"/>
      <c r="I183" s="228"/>
      <c r="J183" s="228"/>
      <c r="K183" s="85" t="s">
        <v>272</v>
      </c>
      <c r="L183" s="86"/>
      <c r="M183" s="85"/>
      <c r="N183" s="88" t="s">
        <v>340</v>
      </c>
      <c r="O183" s="89"/>
      <c r="P183" s="89"/>
      <c r="Q183" s="89" t="s">
        <v>336</v>
      </c>
      <c r="R183" s="89"/>
      <c r="S183" s="26"/>
      <c r="T183" s="26" t="s">
        <v>439</v>
      </c>
      <c r="U183" s="26"/>
      <c r="V183" s="26"/>
    </row>
    <row r="184" spans="4:22" ht="15.75">
      <c r="D184" s="92" t="s">
        <v>335</v>
      </c>
      <c r="E184" s="92"/>
      <c r="F184" s="92"/>
      <c r="G184" s="92"/>
      <c r="H184" s="92"/>
      <c r="I184" s="92"/>
      <c r="J184" s="92"/>
      <c r="K184" s="87" t="s">
        <v>441</v>
      </c>
      <c r="L184" s="56"/>
      <c r="M184" s="87"/>
      <c r="N184" s="91" t="s">
        <v>342</v>
      </c>
      <c r="O184" s="90"/>
      <c r="P184" s="90" t="s">
        <v>343</v>
      </c>
      <c r="Q184" s="90"/>
      <c r="R184" s="90"/>
      <c r="S184" s="26"/>
      <c r="T184" s="26" t="s">
        <v>341</v>
      </c>
      <c r="U184" s="26"/>
      <c r="V184" s="26"/>
    </row>
    <row r="185" spans="4:22" ht="15.75"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4:22" ht="15.75"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4:22" ht="15.75"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4:22" ht="15.75"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4:22" ht="15.75"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4:22" ht="15.75"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4:22" ht="15.75"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4:22" ht="15.75"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4:22" ht="15.75"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4:22" ht="15.75"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4:22" ht="15.75"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4:22" ht="15.75"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4:22" ht="15.75"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4:22" ht="15.75"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4:22" ht="15.75"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4:22" ht="15.75"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4:22" ht="15.75"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4:22" ht="15.75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4:22" ht="15.75"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4:22" ht="15.75"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4:22" ht="15.75"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4:22" ht="15.75"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4:22" ht="15.75"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4:22" ht="15.75"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4:22" ht="15.75"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4:22" ht="15.75"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4:22" ht="15.75"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4:22" ht="15.75"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4:22" ht="15.75"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4:22" ht="15.75"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4:22" ht="15.75"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4:22" ht="15.75"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4:22" ht="15.75"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4:22" ht="15.75"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4:22" ht="15.75"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4:22" ht="15.75"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4:22" ht="15.75"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4:22" ht="15.75"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4:22" ht="15.7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4:22" ht="15.7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4:22" ht="15.7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4:22" ht="15.7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4:22" ht="15.7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4:22" ht="15.7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4:22" ht="15.7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4:22" ht="15.7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4:22" ht="15.7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4:22" ht="15.7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4:22" ht="15.7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4:22" ht="15.7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4:22" ht="15.7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4:22" ht="15.7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4:22" ht="15.7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4:22" ht="15.7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4:22" ht="15.7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4:22" ht="15.7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4:22" ht="15.7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4:22" ht="15.7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4:22" ht="15.7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4:22" ht="15.7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4:22" ht="15.7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4:22" ht="15.7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4:22" ht="15.7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4:22" ht="15.7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4:22" ht="15.7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4:22" ht="15.7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4:22" ht="15.7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4:22" ht="15.7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4:22" ht="15.7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4:22" ht="15.7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4:22" ht="15.7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4:22" ht="15.7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4:22" ht="15.7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4:22" ht="15.7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4:22" ht="15.7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4:22" ht="15.7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4:22" ht="15.7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4:22" ht="15.7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4:22" ht="15.7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4:22" ht="15.7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4:22" ht="15.7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4:22" ht="15.7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4:22" ht="15.7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4:22" ht="15.7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4:22" ht="15.7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4:22" ht="15.7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4:22" ht="15.7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4:22" ht="15.7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4:22" ht="15.7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4:22" ht="15.7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4:22" ht="15.7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4:22" ht="15.7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4:22" ht="15.7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4:22" ht="15.7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4:22" ht="15.7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4:22" ht="15.7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4:22" ht="15.7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4:22" ht="15.7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4:22" ht="15.7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4:22" ht="15.7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4:22" ht="15.7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4:22" ht="15.7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4:22" ht="15.7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4:22" ht="15.7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4:22" ht="15.7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4:22" ht="15.7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4:22" ht="15.7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4:22" ht="15.7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4:22" ht="15.7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4:22" ht="15.7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4:22" ht="15.7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4:22" ht="15.7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4:22" ht="15.7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4:22" ht="15.7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4:22" ht="15.7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4:22" ht="15.7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4:22" ht="15.7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4:22" ht="15.7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4:22" ht="15.7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4:22" ht="15.7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4:22" ht="15.7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4:22" ht="15.7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4:22" ht="15.7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4:22" ht="15.7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4:22" ht="15.7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4:22" ht="15.7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4:22" ht="15.7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4:22" ht="15.7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4:22" ht="15.7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4:22" ht="15.7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4:22" ht="15.7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4:22" ht="15.7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4:22" ht="15.7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4:22" ht="15.7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4:22" ht="15.7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4:22" ht="15.7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4:22" ht="15.7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4:22" ht="15.7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4:22" ht="15.7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4:22" ht="15.7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4:22" ht="15.7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4:22" ht="15.7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4:22" ht="15.7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4:22" ht="15.7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4:22" ht="15.7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4:22" ht="15.7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4:22" ht="15.7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4:22" ht="15.7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4:22" ht="15.7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4:22" ht="15.7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4:22" ht="15.7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4:22" ht="15.7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4:22" ht="15.7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4:22" ht="15.7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4:22" ht="15.7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4:22" ht="15.7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4:22" ht="15.7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4:22" ht="15.7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4:22" ht="15.7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4:22" ht="15.7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4:22" ht="15.7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4:22" ht="15.7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4:22" ht="15.7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4:22" ht="15.7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4:22" ht="15.7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4:22" ht="15.7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4:22" ht="15.7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4:22" ht="15.7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4:22" ht="15.7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4:22" ht="15.7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4:22" ht="15.7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4:22" ht="15.7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4:22" ht="15.7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4:22" ht="15.7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4:22" ht="15.7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4:22" ht="15.7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4:22" ht="15.7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4:22" ht="15.7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4:22" ht="15.7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4:22" ht="15.7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4:22" ht="15.7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4:22" ht="15.7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4:22" ht="15.7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4:22" ht="15.7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4:22" ht="15.7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4:22" ht="15.7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</sheetData>
  <sheetProtection selectLockedCells="1" selectUnlockedCells="1"/>
  <mergeCells count="126">
    <mergeCell ref="D183:J183"/>
    <mergeCell ref="Q5:Q7"/>
    <mergeCell ref="G148:H148"/>
    <mergeCell ref="G140:H140"/>
    <mergeCell ref="G129:H129"/>
    <mergeCell ref="G130:H130"/>
    <mergeCell ref="G131:H131"/>
    <mergeCell ref="G121:H121"/>
    <mergeCell ref="G122:H122"/>
    <mergeCell ref="E141:E147"/>
    <mergeCell ref="G141:H141"/>
    <mergeCell ref="G144:H144"/>
    <mergeCell ref="G147:H147"/>
    <mergeCell ref="F132:F139"/>
    <mergeCell ref="G125:H125"/>
    <mergeCell ref="G126:H126"/>
    <mergeCell ref="G127:H127"/>
    <mergeCell ref="G128:H128"/>
    <mergeCell ref="F123:H123"/>
    <mergeCell ref="G124:H124"/>
    <mergeCell ref="G113:H113"/>
    <mergeCell ref="F114:F120"/>
    <mergeCell ref="G114:H114"/>
    <mergeCell ref="G117:H117"/>
    <mergeCell ref="G120:H120"/>
    <mergeCell ref="G109:H109"/>
    <mergeCell ref="F110:F112"/>
    <mergeCell ref="G110:H110"/>
    <mergeCell ref="G111:H111"/>
    <mergeCell ref="G112:H112"/>
    <mergeCell ref="G101:H101"/>
    <mergeCell ref="F102:F108"/>
    <mergeCell ref="G102:H102"/>
    <mergeCell ref="G105:H105"/>
    <mergeCell ref="G106:H106"/>
    <mergeCell ref="G107:H107"/>
    <mergeCell ref="G108:H108"/>
    <mergeCell ref="F95:H95"/>
    <mergeCell ref="G96:H96"/>
    <mergeCell ref="G97:H97"/>
    <mergeCell ref="F98:F100"/>
    <mergeCell ref="G98:H98"/>
    <mergeCell ref="G99:H99"/>
    <mergeCell ref="G100:H100"/>
    <mergeCell ref="G91:H91"/>
    <mergeCell ref="G92:H92"/>
    <mergeCell ref="G93:H93"/>
    <mergeCell ref="G94:H94"/>
    <mergeCell ref="G87:H87"/>
    <mergeCell ref="F88:H88"/>
    <mergeCell ref="G89:H89"/>
    <mergeCell ref="G90:H90"/>
    <mergeCell ref="G76:H76"/>
    <mergeCell ref="G77:H77"/>
    <mergeCell ref="G78:H78"/>
    <mergeCell ref="F79:F86"/>
    <mergeCell ref="G71:H71"/>
    <mergeCell ref="G72:H72"/>
    <mergeCell ref="F73:F75"/>
    <mergeCell ref="G73:H73"/>
    <mergeCell ref="G74:H74"/>
    <mergeCell ref="G75:H75"/>
    <mergeCell ref="F60:F65"/>
    <mergeCell ref="G63:G65"/>
    <mergeCell ref="G66:H66"/>
    <mergeCell ref="F67:F70"/>
    <mergeCell ref="G55:H55"/>
    <mergeCell ref="G56:H56"/>
    <mergeCell ref="G57:H57"/>
    <mergeCell ref="G59:H59"/>
    <mergeCell ref="F52:F53"/>
    <mergeCell ref="G54:H54"/>
    <mergeCell ref="G46:H46"/>
    <mergeCell ref="G47:H47"/>
    <mergeCell ref="G48:H48"/>
    <mergeCell ref="G49:H49"/>
    <mergeCell ref="D38:D148"/>
    <mergeCell ref="F38:H38"/>
    <mergeCell ref="E39:E139"/>
    <mergeCell ref="F39:H39"/>
    <mergeCell ref="G40:H40"/>
    <mergeCell ref="G41:H41"/>
    <mergeCell ref="G42:H42"/>
    <mergeCell ref="F43:F44"/>
    <mergeCell ref="G50:H50"/>
    <mergeCell ref="G51:H51"/>
    <mergeCell ref="G32:H32"/>
    <mergeCell ref="G33:H33"/>
    <mergeCell ref="G34:H34"/>
    <mergeCell ref="G35:H35"/>
    <mergeCell ref="G36:H36"/>
    <mergeCell ref="E37:H37"/>
    <mergeCell ref="F23:F29"/>
    <mergeCell ref="G30:H30"/>
    <mergeCell ref="G9:H9"/>
    <mergeCell ref="D10:D36"/>
    <mergeCell ref="G10:H10"/>
    <mergeCell ref="E11:E29"/>
    <mergeCell ref="G11:H11"/>
    <mergeCell ref="F12:F15"/>
    <mergeCell ref="E31:E35"/>
    <mergeCell ref="G31:H31"/>
    <mergeCell ref="I5:I7"/>
    <mergeCell ref="J5:L5"/>
    <mergeCell ref="R5:R7"/>
    <mergeCell ref="P5:P7"/>
    <mergeCell ref="G21:H21"/>
    <mergeCell ref="G22:H22"/>
    <mergeCell ref="D1:V1"/>
    <mergeCell ref="D2:V2"/>
    <mergeCell ref="D3:V3"/>
    <mergeCell ref="D4:V4"/>
    <mergeCell ref="M6:N6"/>
    <mergeCell ref="O6:O7"/>
    <mergeCell ref="S5:V5"/>
    <mergeCell ref="J6:K6"/>
    <mergeCell ref="L6:L7"/>
    <mergeCell ref="M5:O5"/>
    <mergeCell ref="D5:F7"/>
    <mergeCell ref="G5:H7"/>
    <mergeCell ref="G16:H16"/>
    <mergeCell ref="G17:H17"/>
    <mergeCell ref="F18:F19"/>
    <mergeCell ref="G20:H20"/>
    <mergeCell ref="E8:F8"/>
    <mergeCell ref="G8:H8"/>
  </mergeCells>
  <printOptions/>
  <pageMargins left="0.4479166666666667" right="0.26" top="0.42430555555555555" bottom="0.39722222222222225" header="0.28541666666666665" footer="0.25833333333333336"/>
  <pageSetup horizontalDpi="300" verticalDpi="300" orientation="landscape" paperSize="9" scale="56" r:id="rId1"/>
  <headerFooter alignWithMargins="0">
    <oddHeader>&amp;C&amp;A</oddHeader>
    <oddFooter>&amp;CPagină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60" zoomScalePageLayoutView="0" workbookViewId="0" topLeftCell="B46">
      <selection activeCell="I74" sqref="I74:M75"/>
    </sheetView>
  </sheetViews>
  <sheetFormatPr defaultColWidth="11.00390625" defaultRowHeight="12.75"/>
  <cols>
    <col min="1" max="1" width="0" style="2" hidden="1" customWidth="1"/>
    <col min="2" max="2" width="5.140625" style="2" customWidth="1"/>
    <col min="3" max="3" width="4.8515625" style="2" customWidth="1"/>
    <col min="4" max="4" width="5.7109375" style="2" customWidth="1"/>
    <col min="5" max="5" width="4.57421875" style="2" customWidth="1"/>
    <col min="6" max="7" width="11.00390625" style="2" customWidth="1"/>
    <col min="8" max="8" width="15.28125" style="2" customWidth="1"/>
    <col min="9" max="9" width="6.140625" style="2" customWidth="1"/>
    <col min="10" max="10" width="14.421875" style="2" customWidth="1"/>
    <col min="11" max="11" width="12.57421875" style="2" customWidth="1"/>
    <col min="12" max="12" width="11.140625" style="2" customWidth="1"/>
    <col min="13" max="13" width="10.00390625" style="2" customWidth="1"/>
    <col min="14" max="14" width="18.140625" style="2" customWidth="1"/>
    <col min="15" max="15" width="15.28125" style="2" customWidth="1"/>
    <col min="16" max="16" width="22.8515625" style="2" customWidth="1"/>
    <col min="17" max="16384" width="11.00390625" style="2" customWidth="1"/>
  </cols>
  <sheetData>
    <row r="1" spans="1:14" ht="15.75" customHeight="1">
      <c r="A1" s="229" t="s">
        <v>205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6" ht="26.25" customHeight="1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42" t="s">
        <v>482</v>
      </c>
      <c r="P2" s="242"/>
    </row>
    <row r="3" spans="1:16" ht="25.5" customHeight="1">
      <c r="A3" s="225" t="s">
        <v>206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0" t="s">
        <v>479</v>
      </c>
      <c r="P3" s="6"/>
    </row>
    <row r="4" spans="1:16" ht="12.75" customHeight="1">
      <c r="A4" s="225" t="s">
        <v>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6"/>
      <c r="P4" s="6"/>
    </row>
    <row r="5" ht="9.75" customHeight="1">
      <c r="A5" s="6"/>
    </row>
    <row r="6" spans="1:16" ht="12.75" customHeight="1">
      <c r="A6" s="230" t="s">
        <v>207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4"/>
      <c r="P6" s="4"/>
    </row>
    <row r="7" spans="1:16" ht="15.75" customHeight="1">
      <c r="A7" s="230" t="s">
        <v>301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4"/>
      <c r="P7" s="4"/>
    </row>
    <row r="8" spans="1:16" ht="12.75" customHeight="1">
      <c r="A8" s="7"/>
      <c r="B8" s="233" t="s">
        <v>432</v>
      </c>
      <c r="C8" s="233"/>
      <c r="D8" s="8"/>
      <c r="E8" s="8"/>
      <c r="F8" s="231"/>
      <c r="G8" s="231"/>
      <c r="H8" s="231"/>
      <c r="I8" s="8"/>
      <c r="J8" s="8"/>
      <c r="K8" s="9"/>
      <c r="L8" s="8"/>
      <c r="M8" s="8"/>
      <c r="N8" s="8"/>
      <c r="O8" s="8"/>
      <c r="P8" s="8"/>
    </row>
    <row r="9" spans="1:16" ht="4.5" customHeight="1">
      <c r="A9" s="7"/>
      <c r="B9" s="232"/>
      <c r="C9" s="232"/>
      <c r="D9" s="232"/>
      <c r="E9" s="232"/>
      <c r="F9" s="232"/>
      <c r="G9" s="232"/>
      <c r="H9" s="232"/>
      <c r="I9" s="10"/>
      <c r="J9" s="10"/>
      <c r="K9" s="11"/>
      <c r="L9" s="10"/>
      <c r="M9" s="10"/>
      <c r="N9" s="11"/>
      <c r="O9" s="12"/>
      <c r="P9" s="13"/>
    </row>
    <row r="10" spans="1:16" ht="12.75" customHeight="1">
      <c r="A10" s="7"/>
      <c r="B10" s="236"/>
      <c r="C10" s="236"/>
      <c r="D10" s="236"/>
      <c r="E10" s="234" t="s">
        <v>4</v>
      </c>
      <c r="F10" s="234"/>
      <c r="G10" s="234"/>
      <c r="H10" s="234"/>
      <c r="I10" s="234" t="s">
        <v>5</v>
      </c>
      <c r="J10" s="234" t="s">
        <v>474</v>
      </c>
      <c r="K10" s="234" t="s">
        <v>464</v>
      </c>
      <c r="L10" s="234" t="s">
        <v>431</v>
      </c>
      <c r="M10" s="234" t="s">
        <v>209</v>
      </c>
      <c r="N10" s="235" t="s">
        <v>298</v>
      </c>
      <c r="O10" s="57" t="s">
        <v>210</v>
      </c>
      <c r="P10" s="58"/>
    </row>
    <row r="11" spans="1:16" ht="81.75" customHeight="1">
      <c r="A11" s="7"/>
      <c r="B11" s="236"/>
      <c r="C11" s="236"/>
      <c r="D11" s="236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59" t="s">
        <v>211</v>
      </c>
      <c r="P11" s="59" t="s">
        <v>212</v>
      </c>
    </row>
    <row r="12" spans="1:16" ht="15.75" customHeight="1">
      <c r="A12" s="3"/>
      <c r="B12" s="38">
        <v>0</v>
      </c>
      <c r="C12" s="237">
        <v>1</v>
      </c>
      <c r="D12" s="237"/>
      <c r="E12" s="237">
        <v>2</v>
      </c>
      <c r="F12" s="237"/>
      <c r="G12" s="237"/>
      <c r="H12" s="237"/>
      <c r="I12" s="38">
        <v>3</v>
      </c>
      <c r="J12" s="38">
        <v>4</v>
      </c>
      <c r="K12" s="60">
        <v>5</v>
      </c>
      <c r="L12" s="38">
        <v>6</v>
      </c>
      <c r="M12" s="38">
        <v>7</v>
      </c>
      <c r="N12" s="38">
        <v>8</v>
      </c>
      <c r="O12" s="38">
        <v>9</v>
      </c>
      <c r="P12" s="38">
        <v>10</v>
      </c>
    </row>
    <row r="13" spans="1:16" ht="18" customHeight="1">
      <c r="A13" s="3"/>
      <c r="B13" s="38" t="s">
        <v>12</v>
      </c>
      <c r="C13" s="55"/>
      <c r="D13" s="55"/>
      <c r="E13" s="238" t="s">
        <v>213</v>
      </c>
      <c r="F13" s="238"/>
      <c r="G13" s="238"/>
      <c r="H13" s="238"/>
      <c r="I13" s="38">
        <v>1</v>
      </c>
      <c r="J13" s="62">
        <v>8500</v>
      </c>
      <c r="K13" s="62">
        <v>8500</v>
      </c>
      <c r="L13" s="218">
        <f>K13/J13*100</f>
        <v>100</v>
      </c>
      <c r="M13" s="61">
        <v>8585</v>
      </c>
      <c r="N13" s="61">
        <v>8671</v>
      </c>
      <c r="O13" s="63">
        <v>101</v>
      </c>
      <c r="P13" s="63">
        <v>101</v>
      </c>
    </row>
    <row r="14" spans="1:16" ht="15" customHeight="1">
      <c r="A14" s="3"/>
      <c r="B14" s="239"/>
      <c r="C14" s="38">
        <v>1</v>
      </c>
      <c r="D14" s="55"/>
      <c r="E14" s="238" t="s">
        <v>214</v>
      </c>
      <c r="F14" s="238"/>
      <c r="G14" s="238"/>
      <c r="H14" s="238"/>
      <c r="I14" s="38">
        <v>2</v>
      </c>
      <c r="J14" s="62">
        <v>8499</v>
      </c>
      <c r="K14" s="62">
        <v>8499</v>
      </c>
      <c r="L14" s="218">
        <f>K14/J14*100</f>
        <v>100</v>
      </c>
      <c r="M14" s="61">
        <v>8584</v>
      </c>
      <c r="N14" s="61">
        <v>8670</v>
      </c>
      <c r="O14" s="63">
        <v>101</v>
      </c>
      <c r="P14" s="63">
        <v>101</v>
      </c>
    </row>
    <row r="15" spans="1:16" ht="12.75" customHeight="1">
      <c r="A15" s="3"/>
      <c r="B15" s="239"/>
      <c r="C15" s="55"/>
      <c r="D15" s="55"/>
      <c r="E15" s="37" t="s">
        <v>15</v>
      </c>
      <c r="F15" s="238" t="s">
        <v>30</v>
      </c>
      <c r="G15" s="238"/>
      <c r="H15" s="238"/>
      <c r="I15" s="38">
        <v>3</v>
      </c>
      <c r="J15" s="62"/>
      <c r="K15" s="62"/>
      <c r="L15" s="218"/>
      <c r="M15" s="61"/>
      <c r="N15" s="61"/>
      <c r="O15" s="1"/>
      <c r="P15" s="63"/>
    </row>
    <row r="16" spans="1:16" ht="13.5" customHeight="1">
      <c r="A16" s="3"/>
      <c r="B16" s="239"/>
      <c r="C16" s="55"/>
      <c r="D16" s="55"/>
      <c r="E16" s="37" t="s">
        <v>25</v>
      </c>
      <c r="F16" s="238" t="s">
        <v>32</v>
      </c>
      <c r="G16" s="238"/>
      <c r="H16" s="238"/>
      <c r="I16" s="38">
        <v>4</v>
      </c>
      <c r="J16" s="62"/>
      <c r="K16" s="62"/>
      <c r="L16" s="218"/>
      <c r="M16" s="61"/>
      <c r="N16" s="61"/>
      <c r="O16" s="63"/>
      <c r="P16" s="63"/>
    </row>
    <row r="17" spans="1:16" ht="15.75" customHeight="1">
      <c r="A17" s="3"/>
      <c r="B17" s="239"/>
      <c r="C17" s="38">
        <v>2</v>
      </c>
      <c r="D17" s="55"/>
      <c r="E17" s="238" t="s">
        <v>215</v>
      </c>
      <c r="F17" s="238"/>
      <c r="G17" s="238"/>
      <c r="H17" s="238"/>
      <c r="I17" s="38">
        <v>5</v>
      </c>
      <c r="J17" s="62">
        <v>1</v>
      </c>
      <c r="K17" s="62">
        <v>1</v>
      </c>
      <c r="L17" s="218">
        <f aca="true" t="shared" si="0" ref="L17:L70">K17/J17*100</f>
        <v>100</v>
      </c>
      <c r="M17" s="61">
        <v>1</v>
      </c>
      <c r="N17" s="61">
        <v>1</v>
      </c>
      <c r="O17" s="63">
        <v>100</v>
      </c>
      <c r="P17" s="63">
        <v>100</v>
      </c>
    </row>
    <row r="18" spans="1:16" ht="15.75" customHeight="1">
      <c r="A18" s="3"/>
      <c r="B18" s="239"/>
      <c r="C18" s="38">
        <v>3</v>
      </c>
      <c r="D18" s="55"/>
      <c r="E18" s="238" t="s">
        <v>56</v>
      </c>
      <c r="F18" s="238"/>
      <c r="G18" s="238"/>
      <c r="H18" s="238"/>
      <c r="I18" s="38">
        <v>6</v>
      </c>
      <c r="J18" s="62"/>
      <c r="K18" s="62"/>
      <c r="L18" s="218"/>
      <c r="M18" s="61"/>
      <c r="N18" s="61"/>
      <c r="O18" s="63"/>
      <c r="P18" s="63"/>
    </row>
    <row r="19" spans="1:16" ht="18" customHeight="1">
      <c r="A19" s="3"/>
      <c r="B19" s="38" t="s">
        <v>57</v>
      </c>
      <c r="C19" s="55"/>
      <c r="D19" s="55"/>
      <c r="E19" s="238" t="s">
        <v>216</v>
      </c>
      <c r="F19" s="238"/>
      <c r="G19" s="238"/>
      <c r="H19" s="238"/>
      <c r="I19" s="38">
        <v>7</v>
      </c>
      <c r="J19" s="61">
        <v>8428</v>
      </c>
      <c r="K19" s="61">
        <v>8428</v>
      </c>
      <c r="L19" s="218">
        <f t="shared" si="0"/>
        <v>100</v>
      </c>
      <c r="M19" s="61">
        <v>8512</v>
      </c>
      <c r="N19" s="61">
        <v>8598</v>
      </c>
      <c r="O19" s="63">
        <v>100.99</v>
      </c>
      <c r="P19" s="63">
        <v>101.02</v>
      </c>
    </row>
    <row r="20" spans="1:16" ht="15.75" customHeight="1">
      <c r="A20" s="3"/>
      <c r="B20" s="239"/>
      <c r="C20" s="38">
        <v>1</v>
      </c>
      <c r="D20" s="55"/>
      <c r="E20" s="238" t="s">
        <v>218</v>
      </c>
      <c r="F20" s="238"/>
      <c r="G20" s="238"/>
      <c r="H20" s="238"/>
      <c r="I20" s="38">
        <v>8</v>
      </c>
      <c r="J20" s="61">
        <v>8428</v>
      </c>
      <c r="K20" s="61">
        <v>8428</v>
      </c>
      <c r="L20" s="218">
        <f t="shared" si="0"/>
        <v>100</v>
      </c>
      <c r="M20" s="61">
        <v>8512</v>
      </c>
      <c r="N20" s="61">
        <v>8598</v>
      </c>
      <c r="O20" s="63">
        <v>100.99</v>
      </c>
      <c r="P20" s="63">
        <v>101.02</v>
      </c>
    </row>
    <row r="21" spans="1:16" ht="18" customHeight="1">
      <c r="A21" s="3"/>
      <c r="B21" s="239"/>
      <c r="C21" s="239"/>
      <c r="D21" s="38" t="s">
        <v>219</v>
      </c>
      <c r="E21" s="238" t="s">
        <v>220</v>
      </c>
      <c r="F21" s="238"/>
      <c r="G21" s="238"/>
      <c r="H21" s="238"/>
      <c r="I21" s="38">
        <v>9</v>
      </c>
      <c r="J21" s="62">
        <v>1536</v>
      </c>
      <c r="K21" s="62" t="s">
        <v>476</v>
      </c>
      <c r="L21" s="218">
        <f t="shared" si="0"/>
        <v>98.37239583333334</v>
      </c>
      <c r="M21" s="61">
        <v>1601</v>
      </c>
      <c r="N21" s="61">
        <v>1619</v>
      </c>
      <c r="O21" s="63">
        <v>100.95</v>
      </c>
      <c r="P21" s="63">
        <v>101.12</v>
      </c>
    </row>
    <row r="22" spans="1:16" ht="18.75" customHeight="1">
      <c r="A22" s="3"/>
      <c r="B22" s="239"/>
      <c r="C22" s="239"/>
      <c r="D22" s="38" t="s">
        <v>221</v>
      </c>
      <c r="E22" s="238" t="s">
        <v>222</v>
      </c>
      <c r="F22" s="238"/>
      <c r="G22" s="238"/>
      <c r="H22" s="238"/>
      <c r="I22" s="38">
        <v>10</v>
      </c>
      <c r="J22" s="62">
        <v>1418</v>
      </c>
      <c r="K22" s="62" t="s">
        <v>475</v>
      </c>
      <c r="L22" s="218">
        <f t="shared" si="0"/>
        <v>103.52609308885754</v>
      </c>
      <c r="M22" s="61">
        <v>1382</v>
      </c>
      <c r="N22" s="61">
        <v>1395</v>
      </c>
      <c r="O22" s="63">
        <v>101</v>
      </c>
      <c r="P22" s="63">
        <v>100.96</v>
      </c>
    </row>
    <row r="23" spans="1:16" ht="17.25" customHeight="1">
      <c r="A23" s="3"/>
      <c r="B23" s="239"/>
      <c r="C23" s="239"/>
      <c r="D23" s="237" t="s">
        <v>223</v>
      </c>
      <c r="E23" s="238" t="s">
        <v>224</v>
      </c>
      <c r="F23" s="238"/>
      <c r="G23" s="238"/>
      <c r="H23" s="238"/>
      <c r="I23" s="38">
        <v>11</v>
      </c>
      <c r="J23" s="61">
        <v>5355</v>
      </c>
      <c r="K23" s="61">
        <v>5355</v>
      </c>
      <c r="L23" s="218">
        <f t="shared" si="0"/>
        <v>100</v>
      </c>
      <c r="M23" s="61">
        <v>5409</v>
      </c>
      <c r="N23" s="61">
        <v>5463</v>
      </c>
      <c r="O23" s="63">
        <v>101</v>
      </c>
      <c r="P23" s="63">
        <v>101</v>
      </c>
    </row>
    <row r="24" spans="1:16" ht="29.25" customHeight="1">
      <c r="A24" s="3"/>
      <c r="B24" s="239"/>
      <c r="C24" s="239"/>
      <c r="D24" s="239"/>
      <c r="E24" s="38" t="s">
        <v>141</v>
      </c>
      <c r="F24" s="238" t="s">
        <v>225</v>
      </c>
      <c r="G24" s="238"/>
      <c r="H24" s="238"/>
      <c r="I24" s="38">
        <v>12</v>
      </c>
      <c r="J24" s="62">
        <v>5060</v>
      </c>
      <c r="K24" s="62">
        <v>5060</v>
      </c>
      <c r="L24" s="218">
        <f t="shared" si="0"/>
        <v>100</v>
      </c>
      <c r="M24" s="61">
        <v>5111</v>
      </c>
      <c r="N24" s="61">
        <v>5162</v>
      </c>
      <c r="O24" s="63">
        <v>101</v>
      </c>
      <c r="P24" s="63">
        <v>101</v>
      </c>
    </row>
    <row r="25" spans="1:16" ht="15" customHeight="1">
      <c r="A25" s="3"/>
      <c r="B25" s="239"/>
      <c r="C25" s="239"/>
      <c r="D25" s="239"/>
      <c r="E25" s="38" t="s">
        <v>143</v>
      </c>
      <c r="F25" s="238" t="s">
        <v>226</v>
      </c>
      <c r="G25" s="238"/>
      <c r="H25" s="238"/>
      <c r="I25" s="38">
        <v>13</v>
      </c>
      <c r="J25" s="62" t="s">
        <v>466</v>
      </c>
      <c r="K25" s="62" t="s">
        <v>466</v>
      </c>
      <c r="L25" s="218">
        <f t="shared" si="0"/>
        <v>100</v>
      </c>
      <c r="M25" s="61">
        <v>4727</v>
      </c>
      <c r="N25" s="61">
        <v>4774</v>
      </c>
      <c r="O25" s="63">
        <v>101</v>
      </c>
      <c r="P25" s="63">
        <v>101</v>
      </c>
    </row>
    <row r="26" spans="1:16" ht="17.25" customHeight="1">
      <c r="A26" s="3"/>
      <c r="B26" s="239"/>
      <c r="C26" s="239"/>
      <c r="D26" s="239"/>
      <c r="E26" s="38" t="s">
        <v>148</v>
      </c>
      <c r="F26" s="238" t="s">
        <v>227</v>
      </c>
      <c r="G26" s="238"/>
      <c r="H26" s="238"/>
      <c r="I26" s="38">
        <v>14</v>
      </c>
      <c r="J26" s="62" t="s">
        <v>465</v>
      </c>
      <c r="K26" s="62" t="s">
        <v>465</v>
      </c>
      <c r="L26" s="218">
        <f t="shared" si="0"/>
        <v>100</v>
      </c>
      <c r="M26" s="61">
        <v>384</v>
      </c>
      <c r="N26" s="61">
        <v>388</v>
      </c>
      <c r="O26" s="63">
        <v>101</v>
      </c>
      <c r="P26" s="63">
        <v>101</v>
      </c>
    </row>
    <row r="27" spans="1:16" ht="18" customHeight="1">
      <c r="A27" s="3"/>
      <c r="B27" s="239"/>
      <c r="C27" s="239"/>
      <c r="D27" s="239"/>
      <c r="E27" s="38" t="s">
        <v>157</v>
      </c>
      <c r="F27" s="238" t="s">
        <v>228</v>
      </c>
      <c r="G27" s="238"/>
      <c r="H27" s="238"/>
      <c r="I27" s="38">
        <v>15</v>
      </c>
      <c r="J27" s="62"/>
      <c r="K27" s="62"/>
      <c r="L27" s="218"/>
      <c r="M27" s="61"/>
      <c r="N27" s="61"/>
      <c r="O27" s="63"/>
      <c r="P27" s="63"/>
    </row>
    <row r="28" spans="1:16" ht="19.5" customHeight="1">
      <c r="A28" s="3"/>
      <c r="B28" s="239"/>
      <c r="C28" s="239"/>
      <c r="D28" s="239"/>
      <c r="E28" s="55"/>
      <c r="F28" s="238" t="s">
        <v>229</v>
      </c>
      <c r="G28" s="238"/>
      <c r="H28" s="238"/>
      <c r="I28" s="38">
        <v>16</v>
      </c>
      <c r="J28" s="62"/>
      <c r="K28" s="62"/>
      <c r="L28" s="218"/>
      <c r="M28" s="61"/>
      <c r="N28" s="61"/>
      <c r="O28" s="63"/>
      <c r="P28" s="63"/>
    </row>
    <row r="29" spans="1:16" ht="20.25" customHeight="1">
      <c r="A29" s="3"/>
      <c r="B29" s="239"/>
      <c r="C29" s="239"/>
      <c r="D29" s="239"/>
      <c r="E29" s="38" t="s">
        <v>162</v>
      </c>
      <c r="F29" s="238" t="s">
        <v>230</v>
      </c>
      <c r="G29" s="238"/>
      <c r="H29" s="238"/>
      <c r="I29" s="38">
        <v>17</v>
      </c>
      <c r="J29" s="62">
        <v>183</v>
      </c>
      <c r="K29" s="62">
        <v>183</v>
      </c>
      <c r="L29" s="218">
        <f t="shared" si="0"/>
        <v>100</v>
      </c>
      <c r="M29" s="61">
        <v>185</v>
      </c>
      <c r="N29" s="61">
        <v>187</v>
      </c>
      <c r="O29" s="63">
        <v>101</v>
      </c>
      <c r="P29" s="63">
        <v>101</v>
      </c>
    </row>
    <row r="30" spans="1:16" ht="17.25" customHeight="1">
      <c r="A30" s="3"/>
      <c r="B30" s="239"/>
      <c r="C30" s="239"/>
      <c r="D30" s="239"/>
      <c r="E30" s="38" t="s">
        <v>170</v>
      </c>
      <c r="F30" s="238" t="s">
        <v>231</v>
      </c>
      <c r="G30" s="238"/>
      <c r="H30" s="238"/>
      <c r="I30" s="38">
        <v>18</v>
      </c>
      <c r="J30" s="62">
        <v>112</v>
      </c>
      <c r="K30" s="62">
        <v>112</v>
      </c>
      <c r="L30" s="218">
        <f t="shared" si="0"/>
        <v>100</v>
      </c>
      <c r="M30" s="61">
        <v>113</v>
      </c>
      <c r="N30" s="61">
        <v>114</v>
      </c>
      <c r="O30" s="63">
        <v>101</v>
      </c>
      <c r="P30" s="63">
        <v>101</v>
      </c>
    </row>
    <row r="31" spans="1:16" ht="15" customHeight="1">
      <c r="A31" s="3"/>
      <c r="B31" s="239"/>
      <c r="C31" s="239"/>
      <c r="D31" s="38" t="s">
        <v>232</v>
      </c>
      <c r="E31" s="238" t="s">
        <v>233</v>
      </c>
      <c r="F31" s="238"/>
      <c r="G31" s="238"/>
      <c r="H31" s="238"/>
      <c r="I31" s="38">
        <v>19</v>
      </c>
      <c r="J31" s="62">
        <v>119</v>
      </c>
      <c r="K31" s="62" t="s">
        <v>477</v>
      </c>
      <c r="L31" s="218">
        <f t="shared" si="0"/>
        <v>78.99159663865547</v>
      </c>
      <c r="M31" s="61">
        <v>120</v>
      </c>
      <c r="N31" s="61">
        <v>121</v>
      </c>
      <c r="O31" s="63">
        <v>101</v>
      </c>
      <c r="P31" s="63">
        <v>101</v>
      </c>
    </row>
    <row r="32" spans="1:16" ht="12.75" customHeight="1">
      <c r="A32" s="3"/>
      <c r="B32" s="239"/>
      <c r="C32" s="38">
        <v>2</v>
      </c>
      <c r="D32" s="55"/>
      <c r="E32" s="238" t="s">
        <v>234</v>
      </c>
      <c r="F32" s="238"/>
      <c r="G32" s="238"/>
      <c r="H32" s="238"/>
      <c r="I32" s="38">
        <v>20</v>
      </c>
      <c r="J32" s="62"/>
      <c r="K32" s="62"/>
      <c r="L32" s="218"/>
      <c r="M32" s="61"/>
      <c r="N32" s="61"/>
      <c r="O32" s="63"/>
      <c r="P32" s="63"/>
    </row>
    <row r="33" spans="1:16" ht="12.75" customHeight="1">
      <c r="A33" s="3"/>
      <c r="B33" s="239"/>
      <c r="C33" s="38">
        <v>3</v>
      </c>
      <c r="D33" s="55"/>
      <c r="E33" s="238" t="s">
        <v>196</v>
      </c>
      <c r="F33" s="238"/>
      <c r="G33" s="238"/>
      <c r="H33" s="238"/>
      <c r="I33" s="38">
        <v>21</v>
      </c>
      <c r="J33" s="62"/>
      <c r="K33" s="62"/>
      <c r="L33" s="218"/>
      <c r="M33" s="61"/>
      <c r="N33" s="61"/>
      <c r="O33" s="63"/>
      <c r="P33" s="63"/>
    </row>
    <row r="34" spans="1:16" ht="15" customHeight="1">
      <c r="A34" s="3"/>
      <c r="B34" s="38" t="s">
        <v>197</v>
      </c>
      <c r="C34" s="55"/>
      <c r="D34" s="55"/>
      <c r="E34" s="238" t="s">
        <v>235</v>
      </c>
      <c r="F34" s="238"/>
      <c r="G34" s="238"/>
      <c r="H34" s="238"/>
      <c r="I34" s="38">
        <v>22</v>
      </c>
      <c r="J34" s="62">
        <v>72</v>
      </c>
      <c r="K34" s="62">
        <v>72</v>
      </c>
      <c r="L34" s="218">
        <f t="shared" si="0"/>
        <v>100</v>
      </c>
      <c r="M34" s="61">
        <v>73</v>
      </c>
      <c r="N34" s="61">
        <v>73</v>
      </c>
      <c r="O34" s="63">
        <v>101</v>
      </c>
      <c r="P34" s="63">
        <v>101</v>
      </c>
    </row>
    <row r="35" spans="1:16" ht="15.75" customHeight="1">
      <c r="A35" s="3"/>
      <c r="B35" s="38" t="s">
        <v>198</v>
      </c>
      <c r="C35" s="55"/>
      <c r="D35" s="55"/>
      <c r="E35" s="238" t="s">
        <v>199</v>
      </c>
      <c r="F35" s="238"/>
      <c r="G35" s="238"/>
      <c r="H35" s="238"/>
      <c r="I35" s="38">
        <v>23</v>
      </c>
      <c r="J35" s="62">
        <v>12</v>
      </c>
      <c r="K35" s="62">
        <v>12</v>
      </c>
      <c r="L35" s="218">
        <f t="shared" si="0"/>
        <v>100</v>
      </c>
      <c r="M35" s="61">
        <v>12</v>
      </c>
      <c r="N35" s="61">
        <v>12</v>
      </c>
      <c r="O35" s="63">
        <v>100</v>
      </c>
      <c r="P35" s="63">
        <v>100</v>
      </c>
    </row>
    <row r="36" spans="1:16" ht="33.75" customHeight="1">
      <c r="A36" s="3"/>
      <c r="B36" s="38" t="s">
        <v>200</v>
      </c>
      <c r="C36" s="55"/>
      <c r="D36" s="55"/>
      <c r="E36" s="238" t="s">
        <v>236</v>
      </c>
      <c r="F36" s="238"/>
      <c r="G36" s="238"/>
      <c r="H36" s="238"/>
      <c r="I36" s="38">
        <v>24</v>
      </c>
      <c r="J36" s="62">
        <v>60</v>
      </c>
      <c r="K36" s="62">
        <v>60</v>
      </c>
      <c r="L36" s="218">
        <f t="shared" si="0"/>
        <v>100</v>
      </c>
      <c r="M36" s="61">
        <v>61</v>
      </c>
      <c r="N36" s="61">
        <v>61</v>
      </c>
      <c r="O36" s="63">
        <v>101.2</v>
      </c>
      <c r="P36" s="63">
        <v>101.2</v>
      </c>
    </row>
    <row r="37" spans="1:16" ht="12.75" customHeight="1">
      <c r="A37" s="3"/>
      <c r="B37" s="239"/>
      <c r="C37" s="38">
        <v>1</v>
      </c>
      <c r="D37" s="55"/>
      <c r="E37" s="238" t="s">
        <v>237</v>
      </c>
      <c r="F37" s="238"/>
      <c r="G37" s="238"/>
      <c r="H37" s="238"/>
      <c r="I37" s="38">
        <v>25</v>
      </c>
      <c r="J37" s="62"/>
      <c r="K37" s="62"/>
      <c r="L37" s="218"/>
      <c r="M37" s="61"/>
      <c r="N37" s="61"/>
      <c r="O37" s="63"/>
      <c r="P37" s="63"/>
    </row>
    <row r="38" spans="1:16" ht="12.75" customHeight="1">
      <c r="A38" s="3"/>
      <c r="B38" s="239"/>
      <c r="C38" s="38">
        <v>2</v>
      </c>
      <c r="D38" s="55"/>
      <c r="E38" s="238" t="s">
        <v>238</v>
      </c>
      <c r="F38" s="238"/>
      <c r="G38" s="238"/>
      <c r="H38" s="238"/>
      <c r="I38" s="38">
        <v>26</v>
      </c>
      <c r="J38" s="62"/>
      <c r="K38" s="62"/>
      <c r="L38" s="218"/>
      <c r="M38" s="61"/>
      <c r="N38" s="61"/>
      <c r="O38" s="63"/>
      <c r="P38" s="63"/>
    </row>
    <row r="39" spans="1:16" ht="12.75" customHeight="1">
      <c r="A39" s="3"/>
      <c r="B39" s="239"/>
      <c r="C39" s="38">
        <v>3</v>
      </c>
      <c r="D39" s="55"/>
      <c r="E39" s="238" t="s">
        <v>239</v>
      </c>
      <c r="F39" s="238"/>
      <c r="G39" s="238"/>
      <c r="H39" s="238"/>
      <c r="I39" s="38">
        <v>27</v>
      </c>
      <c r="J39" s="62"/>
      <c r="K39" s="62"/>
      <c r="L39" s="218"/>
      <c r="M39" s="61"/>
      <c r="N39" s="61"/>
      <c r="O39" s="63"/>
      <c r="P39" s="63"/>
    </row>
    <row r="40" spans="1:16" ht="12.75" customHeight="1">
      <c r="A40" s="3"/>
      <c r="B40" s="239"/>
      <c r="C40" s="38">
        <v>4</v>
      </c>
      <c r="D40" s="55"/>
      <c r="E40" s="238" t="s">
        <v>240</v>
      </c>
      <c r="F40" s="238"/>
      <c r="G40" s="238"/>
      <c r="H40" s="238"/>
      <c r="I40" s="38">
        <v>28</v>
      </c>
      <c r="J40" s="62"/>
      <c r="K40" s="62"/>
      <c r="L40" s="218"/>
      <c r="M40" s="61"/>
      <c r="N40" s="61"/>
      <c r="O40" s="63"/>
      <c r="P40" s="63"/>
    </row>
    <row r="41" spans="1:16" ht="12.75" customHeight="1">
      <c r="A41" s="3"/>
      <c r="B41" s="239"/>
      <c r="C41" s="38">
        <v>5</v>
      </c>
      <c r="D41" s="55"/>
      <c r="E41" s="238" t="s">
        <v>241</v>
      </c>
      <c r="F41" s="238"/>
      <c r="G41" s="238"/>
      <c r="H41" s="238"/>
      <c r="I41" s="38">
        <v>29</v>
      </c>
      <c r="J41" s="62"/>
      <c r="K41" s="62"/>
      <c r="L41" s="218"/>
      <c r="M41" s="61"/>
      <c r="N41" s="61"/>
      <c r="O41" s="63"/>
      <c r="P41" s="63"/>
    </row>
    <row r="42" spans="1:16" ht="12.75" customHeight="1">
      <c r="A42" s="3"/>
      <c r="B42" s="239"/>
      <c r="C42" s="38">
        <v>6</v>
      </c>
      <c r="D42" s="55"/>
      <c r="E42" s="238" t="s">
        <v>242</v>
      </c>
      <c r="F42" s="238"/>
      <c r="G42" s="238"/>
      <c r="H42" s="238"/>
      <c r="I42" s="38">
        <v>30</v>
      </c>
      <c r="J42" s="62">
        <v>60</v>
      </c>
      <c r="K42" s="62">
        <v>60</v>
      </c>
      <c r="L42" s="218">
        <f t="shared" si="0"/>
        <v>100</v>
      </c>
      <c r="M42" s="61">
        <v>61</v>
      </c>
      <c r="N42" s="61">
        <v>61</v>
      </c>
      <c r="O42" s="63">
        <v>101</v>
      </c>
      <c r="P42" s="63">
        <v>101</v>
      </c>
    </row>
    <row r="43" spans="1:16" ht="12.75" customHeight="1">
      <c r="A43" s="3"/>
      <c r="B43" s="239"/>
      <c r="C43" s="38">
        <v>7</v>
      </c>
      <c r="D43" s="55"/>
      <c r="E43" s="238" t="s">
        <v>243</v>
      </c>
      <c r="F43" s="238"/>
      <c r="G43" s="238"/>
      <c r="H43" s="238"/>
      <c r="I43" s="38">
        <v>31</v>
      </c>
      <c r="J43" s="62">
        <v>0</v>
      </c>
      <c r="K43" s="62">
        <v>0</v>
      </c>
      <c r="L43" s="218"/>
      <c r="M43" s="61"/>
      <c r="N43" s="61"/>
      <c r="O43" s="63"/>
      <c r="P43" s="63"/>
    </row>
    <row r="44" spans="1:16" ht="19.5" customHeight="1">
      <c r="A44" s="3"/>
      <c r="B44" s="239"/>
      <c r="C44" s="38">
        <v>8</v>
      </c>
      <c r="D44" s="55"/>
      <c r="E44" s="238" t="s">
        <v>244</v>
      </c>
      <c r="F44" s="238"/>
      <c r="G44" s="238"/>
      <c r="H44" s="238"/>
      <c r="I44" s="38">
        <v>32</v>
      </c>
      <c r="J44" s="62">
        <v>30</v>
      </c>
      <c r="K44" s="62">
        <v>30</v>
      </c>
      <c r="L44" s="218">
        <f t="shared" si="0"/>
        <v>100</v>
      </c>
      <c r="M44" s="61">
        <v>31</v>
      </c>
      <c r="N44" s="61">
        <v>31</v>
      </c>
      <c r="O44" s="63">
        <v>103.33</v>
      </c>
      <c r="P44" s="63">
        <v>100</v>
      </c>
    </row>
    <row r="45" spans="1:16" ht="12.75" customHeight="1">
      <c r="A45" s="3"/>
      <c r="B45" s="239"/>
      <c r="C45" s="55"/>
      <c r="D45" s="38" t="s">
        <v>15</v>
      </c>
      <c r="E45" s="238" t="s">
        <v>245</v>
      </c>
      <c r="F45" s="238"/>
      <c r="G45" s="238"/>
      <c r="H45" s="238"/>
      <c r="I45" s="38">
        <v>33</v>
      </c>
      <c r="J45" s="62"/>
      <c r="K45" s="62"/>
      <c r="L45" s="218"/>
      <c r="M45" s="61"/>
      <c r="N45" s="61"/>
      <c r="O45" s="63"/>
      <c r="P45" s="63"/>
    </row>
    <row r="46" spans="1:16" ht="12.75" customHeight="1">
      <c r="A46" s="3"/>
      <c r="B46" s="239"/>
      <c r="C46" s="55"/>
      <c r="D46" s="38" t="s">
        <v>25</v>
      </c>
      <c r="E46" s="238" t="s">
        <v>246</v>
      </c>
      <c r="F46" s="238"/>
      <c r="G46" s="238"/>
      <c r="H46" s="238"/>
      <c r="I46" s="38" t="s">
        <v>247</v>
      </c>
      <c r="J46" s="62">
        <v>29</v>
      </c>
      <c r="K46" s="62">
        <v>29</v>
      </c>
      <c r="L46" s="218">
        <f t="shared" si="0"/>
        <v>100</v>
      </c>
      <c r="M46" s="61">
        <v>30</v>
      </c>
      <c r="N46" s="61">
        <v>30</v>
      </c>
      <c r="O46" s="63">
        <v>103.45</v>
      </c>
      <c r="P46" s="63">
        <v>100</v>
      </c>
    </row>
    <row r="47" spans="1:16" ht="12.75" customHeight="1">
      <c r="A47" s="3"/>
      <c r="B47" s="239"/>
      <c r="C47" s="55"/>
      <c r="D47" s="38" t="s">
        <v>27</v>
      </c>
      <c r="E47" s="238" t="s">
        <v>248</v>
      </c>
      <c r="F47" s="238"/>
      <c r="G47" s="238"/>
      <c r="H47" s="238"/>
      <c r="I47" s="38">
        <v>34</v>
      </c>
      <c r="J47" s="62">
        <v>1</v>
      </c>
      <c r="K47" s="62">
        <v>1</v>
      </c>
      <c r="L47" s="218">
        <f t="shared" si="0"/>
        <v>100</v>
      </c>
      <c r="M47" s="61">
        <v>1</v>
      </c>
      <c r="N47" s="61">
        <v>1</v>
      </c>
      <c r="O47" s="63"/>
      <c r="P47" s="63"/>
    </row>
    <row r="48" spans="1:16" ht="12.75" customHeight="1">
      <c r="A48" s="3"/>
      <c r="B48" s="239"/>
      <c r="C48" s="38">
        <v>9</v>
      </c>
      <c r="D48" s="55"/>
      <c r="E48" s="238" t="s">
        <v>249</v>
      </c>
      <c r="F48" s="238"/>
      <c r="G48" s="238"/>
      <c r="H48" s="238"/>
      <c r="I48" s="38">
        <v>35</v>
      </c>
      <c r="J48" s="62">
        <v>30</v>
      </c>
      <c r="K48" s="62">
        <v>30</v>
      </c>
      <c r="L48" s="218">
        <f t="shared" si="0"/>
        <v>100</v>
      </c>
      <c r="M48" s="61">
        <v>30</v>
      </c>
      <c r="N48" s="61">
        <v>30</v>
      </c>
      <c r="O48" s="63">
        <v>101</v>
      </c>
      <c r="P48" s="63">
        <v>99.01</v>
      </c>
    </row>
    <row r="49" spans="1:16" ht="12.75" customHeight="1">
      <c r="A49" s="3"/>
      <c r="B49" s="38" t="s">
        <v>250</v>
      </c>
      <c r="C49" s="55"/>
      <c r="D49" s="55"/>
      <c r="E49" s="238" t="s">
        <v>251</v>
      </c>
      <c r="F49" s="238"/>
      <c r="G49" s="238"/>
      <c r="H49" s="238"/>
      <c r="I49" s="38">
        <v>36</v>
      </c>
      <c r="J49" s="62"/>
      <c r="K49" s="62"/>
      <c r="L49" s="218"/>
      <c r="M49" s="61"/>
      <c r="N49" s="61"/>
      <c r="O49" s="63"/>
      <c r="P49" s="63"/>
    </row>
    <row r="50" spans="1:16" ht="12.75" customHeight="1">
      <c r="A50" s="3"/>
      <c r="B50" s="38" t="s">
        <v>252</v>
      </c>
      <c r="C50" s="55"/>
      <c r="D50" s="55"/>
      <c r="E50" s="238" t="s">
        <v>253</v>
      </c>
      <c r="F50" s="238"/>
      <c r="G50" s="238"/>
      <c r="H50" s="238"/>
      <c r="I50" s="38">
        <v>37</v>
      </c>
      <c r="J50" s="62"/>
      <c r="K50" s="62"/>
      <c r="L50" s="218"/>
      <c r="M50" s="61"/>
      <c r="N50" s="61"/>
      <c r="O50" s="63"/>
      <c r="P50" s="63"/>
    </row>
    <row r="51" spans="1:16" ht="12.75" customHeight="1">
      <c r="A51" s="3"/>
      <c r="B51" s="239"/>
      <c r="C51" s="55"/>
      <c r="D51" s="38" t="s">
        <v>15</v>
      </c>
      <c r="E51" s="238" t="s">
        <v>254</v>
      </c>
      <c r="F51" s="238"/>
      <c r="G51" s="238"/>
      <c r="H51" s="238"/>
      <c r="I51" s="38">
        <v>38</v>
      </c>
      <c r="J51" s="62"/>
      <c r="K51" s="62"/>
      <c r="L51" s="218"/>
      <c r="M51" s="61"/>
      <c r="N51" s="61"/>
      <c r="O51" s="63"/>
      <c r="P51" s="63"/>
    </row>
    <row r="52" spans="1:16" ht="12.75" customHeight="1">
      <c r="A52" s="3"/>
      <c r="B52" s="239"/>
      <c r="C52" s="55"/>
      <c r="D52" s="38" t="s">
        <v>25</v>
      </c>
      <c r="E52" s="238" t="s">
        <v>255</v>
      </c>
      <c r="F52" s="238"/>
      <c r="G52" s="238"/>
      <c r="H52" s="238"/>
      <c r="I52" s="38">
        <v>39</v>
      </c>
      <c r="J52" s="62"/>
      <c r="K52" s="62"/>
      <c r="L52" s="218"/>
      <c r="M52" s="61"/>
      <c r="N52" s="61"/>
      <c r="O52" s="63"/>
      <c r="P52" s="63"/>
    </row>
    <row r="53" spans="1:16" ht="12.75" customHeight="1">
      <c r="A53" s="3"/>
      <c r="B53" s="239"/>
      <c r="C53" s="55"/>
      <c r="D53" s="38" t="s">
        <v>27</v>
      </c>
      <c r="E53" s="238" t="s">
        <v>256</v>
      </c>
      <c r="F53" s="238"/>
      <c r="G53" s="238"/>
      <c r="H53" s="238"/>
      <c r="I53" s="38">
        <v>40</v>
      </c>
      <c r="J53" s="62"/>
      <c r="K53" s="62"/>
      <c r="L53" s="218"/>
      <c r="M53" s="61"/>
      <c r="N53" s="61"/>
      <c r="O53" s="63"/>
      <c r="P53" s="63"/>
    </row>
    <row r="54" spans="1:16" ht="12.75" customHeight="1">
      <c r="A54" s="3"/>
      <c r="B54" s="239"/>
      <c r="C54" s="55"/>
      <c r="D54" s="38" t="s">
        <v>33</v>
      </c>
      <c r="E54" s="238" t="s">
        <v>257</v>
      </c>
      <c r="F54" s="238"/>
      <c r="G54" s="238"/>
      <c r="H54" s="238"/>
      <c r="I54" s="38">
        <v>41</v>
      </c>
      <c r="J54" s="62"/>
      <c r="K54" s="62"/>
      <c r="L54" s="218"/>
      <c r="M54" s="61"/>
      <c r="N54" s="61"/>
      <c r="O54" s="63"/>
      <c r="P54" s="63"/>
    </row>
    <row r="55" spans="1:16" ht="12.75" customHeight="1">
      <c r="A55" s="3"/>
      <c r="B55" s="239"/>
      <c r="C55" s="55"/>
      <c r="D55" s="38" t="s">
        <v>35</v>
      </c>
      <c r="E55" s="238" t="s">
        <v>132</v>
      </c>
      <c r="F55" s="238"/>
      <c r="G55" s="238"/>
      <c r="H55" s="238"/>
      <c r="I55" s="38">
        <v>42</v>
      </c>
      <c r="J55" s="62"/>
      <c r="K55" s="62"/>
      <c r="L55" s="218"/>
      <c r="M55" s="61"/>
      <c r="N55" s="61"/>
      <c r="O55" s="63"/>
      <c r="P55" s="63"/>
    </row>
    <row r="56" spans="1:16" ht="17.25" customHeight="1">
      <c r="A56" s="3"/>
      <c r="B56" s="38" t="s">
        <v>258</v>
      </c>
      <c r="C56" s="55"/>
      <c r="D56" s="55"/>
      <c r="E56" s="238" t="s">
        <v>259</v>
      </c>
      <c r="F56" s="238"/>
      <c r="G56" s="238"/>
      <c r="H56" s="238"/>
      <c r="I56" s="38">
        <v>43</v>
      </c>
      <c r="J56" s="62">
        <v>1117</v>
      </c>
      <c r="K56" s="62">
        <v>1117</v>
      </c>
      <c r="L56" s="218">
        <f t="shared" si="0"/>
        <v>100</v>
      </c>
      <c r="M56" s="61">
        <v>325</v>
      </c>
      <c r="N56" s="61">
        <v>300</v>
      </c>
      <c r="O56" s="63">
        <v>29.1</v>
      </c>
      <c r="P56" s="63">
        <v>92.31</v>
      </c>
    </row>
    <row r="57" spans="1:16" ht="12.75" customHeight="1">
      <c r="A57" s="3"/>
      <c r="B57" s="239"/>
      <c r="C57" s="38">
        <v>1</v>
      </c>
      <c r="D57" s="55"/>
      <c r="E57" s="238" t="s">
        <v>260</v>
      </c>
      <c r="F57" s="238"/>
      <c r="G57" s="238"/>
      <c r="H57" s="238"/>
      <c r="I57" s="38">
        <v>44</v>
      </c>
      <c r="J57" s="62"/>
      <c r="K57" s="62"/>
      <c r="L57" s="218"/>
      <c r="M57" s="61"/>
      <c r="N57" s="61"/>
      <c r="O57" s="63"/>
      <c r="P57" s="63"/>
    </row>
    <row r="58" spans="1:16" ht="12.75" customHeight="1">
      <c r="A58" s="3"/>
      <c r="B58" s="239"/>
      <c r="C58" s="55"/>
      <c r="D58" s="55"/>
      <c r="E58" s="64"/>
      <c r="F58" s="238" t="s">
        <v>261</v>
      </c>
      <c r="G58" s="238"/>
      <c r="H58" s="238"/>
      <c r="I58" s="38">
        <v>45</v>
      </c>
      <c r="J58" s="62"/>
      <c r="K58" s="62"/>
      <c r="L58" s="218"/>
      <c r="M58" s="65"/>
      <c r="N58" s="61"/>
      <c r="O58" s="63"/>
      <c r="P58" s="63"/>
    </row>
    <row r="59" spans="1:16" ht="12.75" customHeight="1">
      <c r="A59" s="3"/>
      <c r="B59" s="38" t="s">
        <v>262</v>
      </c>
      <c r="C59" s="55"/>
      <c r="D59" s="55"/>
      <c r="E59" s="238" t="s">
        <v>263</v>
      </c>
      <c r="F59" s="238"/>
      <c r="G59" s="238"/>
      <c r="H59" s="238"/>
      <c r="I59" s="38">
        <v>46</v>
      </c>
      <c r="J59" s="62">
        <v>1117</v>
      </c>
      <c r="K59" s="62">
        <v>1117</v>
      </c>
      <c r="L59" s="218">
        <f t="shared" si="0"/>
        <v>100</v>
      </c>
      <c r="M59" s="61">
        <v>325</v>
      </c>
      <c r="N59" s="61">
        <v>300</v>
      </c>
      <c r="O59" s="63">
        <v>29.1</v>
      </c>
      <c r="P59" s="63">
        <v>92.31</v>
      </c>
    </row>
    <row r="60" spans="1:16" ht="12.75" customHeight="1">
      <c r="A60" s="3"/>
      <c r="B60" s="38" t="s">
        <v>264</v>
      </c>
      <c r="C60" s="55"/>
      <c r="D60" s="55"/>
      <c r="E60" s="238" t="s">
        <v>201</v>
      </c>
      <c r="F60" s="238"/>
      <c r="G60" s="238"/>
      <c r="H60" s="238"/>
      <c r="I60" s="38">
        <v>47</v>
      </c>
      <c r="J60" s="62"/>
      <c r="K60" s="62"/>
      <c r="L60" s="218"/>
      <c r="M60" s="61"/>
      <c r="N60" s="61"/>
      <c r="O60" s="63"/>
      <c r="P60" s="63"/>
    </row>
    <row r="61" spans="1:16" ht="16.5" customHeight="1">
      <c r="A61" s="3"/>
      <c r="B61" s="239"/>
      <c r="C61" s="38">
        <v>1</v>
      </c>
      <c r="D61" s="55"/>
      <c r="E61" s="238" t="s">
        <v>202</v>
      </c>
      <c r="F61" s="238"/>
      <c r="G61" s="238"/>
      <c r="H61" s="238"/>
      <c r="I61" s="38">
        <v>48</v>
      </c>
      <c r="J61" s="62">
        <v>116</v>
      </c>
      <c r="K61" s="62">
        <v>116</v>
      </c>
      <c r="L61" s="218">
        <f t="shared" si="0"/>
        <v>100</v>
      </c>
      <c r="M61" s="61">
        <v>116</v>
      </c>
      <c r="N61" s="61">
        <v>116</v>
      </c>
      <c r="O61" s="63">
        <v>100</v>
      </c>
      <c r="P61" s="63">
        <v>100</v>
      </c>
    </row>
    <row r="62" spans="1:16" ht="13.5" customHeight="1">
      <c r="A62" s="3"/>
      <c r="B62" s="239"/>
      <c r="C62" s="38">
        <v>2</v>
      </c>
      <c r="D62" s="55"/>
      <c r="E62" s="238" t="s">
        <v>265</v>
      </c>
      <c r="F62" s="238"/>
      <c r="G62" s="238"/>
      <c r="H62" s="238"/>
      <c r="I62" s="38">
        <v>49</v>
      </c>
      <c r="J62" s="62">
        <v>115</v>
      </c>
      <c r="K62" s="62">
        <v>115</v>
      </c>
      <c r="L62" s="218">
        <f t="shared" si="0"/>
        <v>100</v>
      </c>
      <c r="M62" s="61">
        <v>115</v>
      </c>
      <c r="N62" s="61">
        <v>115</v>
      </c>
      <c r="O62" s="63">
        <v>100</v>
      </c>
      <c r="P62" s="63">
        <v>100</v>
      </c>
    </row>
    <row r="63" spans="1:16" ht="28.5" customHeight="1">
      <c r="A63" s="3"/>
      <c r="B63" s="239"/>
      <c r="C63" s="38">
        <v>3</v>
      </c>
      <c r="D63" s="55"/>
      <c r="E63" s="238" t="s">
        <v>266</v>
      </c>
      <c r="F63" s="238"/>
      <c r="G63" s="238"/>
      <c r="H63" s="238"/>
      <c r="I63" s="38">
        <v>50</v>
      </c>
      <c r="J63" s="62">
        <v>3666.67</v>
      </c>
      <c r="K63" s="62">
        <v>3666.67</v>
      </c>
      <c r="L63" s="218">
        <f t="shared" si="0"/>
        <v>100</v>
      </c>
      <c r="M63" s="66">
        <v>3703.33</v>
      </c>
      <c r="N63" s="66">
        <v>3740.37</v>
      </c>
      <c r="O63" s="63">
        <v>101</v>
      </c>
      <c r="P63" s="63">
        <v>101</v>
      </c>
    </row>
    <row r="64" spans="1:16" ht="17.25" customHeight="1">
      <c r="A64" s="3"/>
      <c r="B64" s="239"/>
      <c r="C64" s="38">
        <v>4</v>
      </c>
      <c r="D64" s="55"/>
      <c r="E64" s="238" t="s">
        <v>267</v>
      </c>
      <c r="F64" s="238"/>
      <c r="G64" s="238"/>
      <c r="H64" s="238"/>
      <c r="I64" s="38">
        <v>51</v>
      </c>
      <c r="J64" s="66">
        <v>3667.25</v>
      </c>
      <c r="K64" s="66">
        <v>3667.25</v>
      </c>
      <c r="L64" s="218">
        <f t="shared" si="0"/>
        <v>100</v>
      </c>
      <c r="M64" s="66">
        <v>3703.92</v>
      </c>
      <c r="N64" s="66">
        <v>3740.96</v>
      </c>
      <c r="O64" s="63">
        <v>101</v>
      </c>
      <c r="P64" s="63">
        <v>101</v>
      </c>
    </row>
    <row r="65" spans="1:16" ht="16.5" customHeight="1">
      <c r="A65" s="3"/>
      <c r="B65" s="239"/>
      <c r="C65" s="38">
        <v>5</v>
      </c>
      <c r="D65" s="55"/>
      <c r="E65" s="238" t="s">
        <v>268</v>
      </c>
      <c r="F65" s="238"/>
      <c r="G65" s="238"/>
      <c r="H65" s="238"/>
      <c r="I65" s="38">
        <v>52</v>
      </c>
      <c r="J65" s="62">
        <v>73.9</v>
      </c>
      <c r="K65" s="62">
        <v>73.9</v>
      </c>
      <c r="L65" s="218">
        <f t="shared" si="0"/>
        <v>100</v>
      </c>
      <c r="M65" s="66">
        <v>74.64</v>
      </c>
      <c r="N65" s="66">
        <v>75.39</v>
      </c>
      <c r="O65" s="63">
        <v>101</v>
      </c>
      <c r="P65" s="63">
        <v>101</v>
      </c>
    </row>
    <row r="66" spans="1:16" ht="12.75" customHeight="1">
      <c r="A66" s="3"/>
      <c r="B66" s="239"/>
      <c r="C66" s="38">
        <v>6</v>
      </c>
      <c r="D66" s="55"/>
      <c r="E66" s="244" t="s">
        <v>299</v>
      </c>
      <c r="F66" s="244"/>
      <c r="G66" s="244"/>
      <c r="H66" s="244"/>
      <c r="I66" s="38">
        <v>53</v>
      </c>
      <c r="J66" s="62">
        <v>73.9</v>
      </c>
      <c r="K66" s="62">
        <v>73.9</v>
      </c>
      <c r="L66" s="218">
        <f t="shared" si="0"/>
        <v>100</v>
      </c>
      <c r="M66" s="66">
        <v>74.64</v>
      </c>
      <c r="N66" s="66">
        <v>75.39</v>
      </c>
      <c r="O66" s="63">
        <v>101</v>
      </c>
      <c r="P66" s="63">
        <v>101</v>
      </c>
    </row>
    <row r="67" spans="1:16" ht="12.75" customHeight="1" thickBot="1">
      <c r="A67" s="3"/>
      <c r="B67" s="239"/>
      <c r="C67" s="67">
        <v>7</v>
      </c>
      <c r="D67" s="68"/>
      <c r="E67" s="238" t="s">
        <v>300</v>
      </c>
      <c r="F67" s="238"/>
      <c r="G67" s="238"/>
      <c r="H67" s="238"/>
      <c r="I67" s="69"/>
      <c r="J67" s="62"/>
      <c r="K67" s="62"/>
      <c r="L67" s="218"/>
      <c r="M67" s="66"/>
      <c r="N67" s="61"/>
      <c r="O67" s="63"/>
      <c r="P67" s="63"/>
    </row>
    <row r="68" spans="1:16" ht="29.25" customHeight="1">
      <c r="A68" s="3"/>
      <c r="B68" s="239"/>
      <c r="C68" s="70">
        <v>8</v>
      </c>
      <c r="D68" s="71"/>
      <c r="E68" s="243" t="s">
        <v>269</v>
      </c>
      <c r="F68" s="243"/>
      <c r="G68" s="243"/>
      <c r="H68" s="243"/>
      <c r="I68" s="38">
        <v>54</v>
      </c>
      <c r="J68" s="205">
        <v>991.5294117647059</v>
      </c>
      <c r="K68" s="205">
        <v>991.5294117647059</v>
      </c>
      <c r="L68" s="218">
        <f t="shared" si="0"/>
        <v>100</v>
      </c>
      <c r="M68" s="63">
        <f>M19/M13*1000</f>
        <v>991.4967967384973</v>
      </c>
      <c r="N68" s="63">
        <f>N19/N13*1000</f>
        <v>991.5811325106677</v>
      </c>
      <c r="O68" s="63">
        <v>99.98</v>
      </c>
      <c r="P68" s="63">
        <v>100.02</v>
      </c>
    </row>
    <row r="69" spans="1:16" ht="17.25" customHeight="1">
      <c r="A69" s="3"/>
      <c r="B69" s="239"/>
      <c r="C69" s="72">
        <v>9</v>
      </c>
      <c r="D69" s="73"/>
      <c r="E69" s="244" t="s">
        <v>203</v>
      </c>
      <c r="F69" s="244"/>
      <c r="G69" s="244"/>
      <c r="H69" s="244"/>
      <c r="I69" s="72">
        <v>55</v>
      </c>
      <c r="J69" s="75">
        <v>31</v>
      </c>
      <c r="K69" s="75">
        <v>31</v>
      </c>
      <c r="L69" s="218">
        <f t="shared" si="0"/>
        <v>100</v>
      </c>
      <c r="M69" s="76">
        <v>31</v>
      </c>
      <c r="N69" s="76">
        <v>0</v>
      </c>
      <c r="O69" s="74">
        <v>0</v>
      </c>
      <c r="P69" s="74">
        <v>0</v>
      </c>
    </row>
    <row r="70" spans="1:16" ht="16.5" customHeight="1">
      <c r="A70" s="3"/>
      <c r="B70" s="241"/>
      <c r="C70" s="77">
        <v>10</v>
      </c>
      <c r="D70" s="78"/>
      <c r="E70" s="245" t="s">
        <v>270</v>
      </c>
      <c r="F70" s="245"/>
      <c r="G70" s="245"/>
      <c r="H70" s="245"/>
      <c r="I70" s="79">
        <v>56</v>
      </c>
      <c r="J70" s="81">
        <v>44</v>
      </c>
      <c r="K70" s="81">
        <v>44</v>
      </c>
      <c r="L70" s="218">
        <f t="shared" si="0"/>
        <v>100</v>
      </c>
      <c r="M70" s="82">
        <v>44</v>
      </c>
      <c r="N70" s="83">
        <v>0</v>
      </c>
      <c r="O70" s="80">
        <v>100</v>
      </c>
      <c r="P70" s="84">
        <v>0</v>
      </c>
    </row>
    <row r="71" spans="1:18" ht="17.25" customHeight="1" hidden="1">
      <c r="A71" s="3" t="s">
        <v>271</v>
      </c>
      <c r="B71" s="228" t="s">
        <v>440</v>
      </c>
      <c r="C71" s="228"/>
      <c r="D71" s="228"/>
      <c r="E71" s="228"/>
      <c r="F71" s="228"/>
      <c r="G71" s="228"/>
      <c r="H71" s="228"/>
      <c r="I71" s="85"/>
      <c r="J71" s="85" t="s">
        <v>272</v>
      </c>
      <c r="K71" s="85"/>
      <c r="L71" s="88" t="s">
        <v>340</v>
      </c>
      <c r="M71" s="89"/>
      <c r="N71" s="89"/>
      <c r="O71" s="89" t="s">
        <v>336</v>
      </c>
      <c r="P71" s="89"/>
      <c r="Q71" s="90"/>
      <c r="R71" s="5"/>
    </row>
    <row r="72" spans="2:18" ht="13.5" customHeight="1" hidden="1">
      <c r="B72" s="209" t="s">
        <v>335</v>
      </c>
      <c r="C72" s="209"/>
      <c r="D72" s="209"/>
      <c r="E72" s="209"/>
      <c r="F72" s="209"/>
      <c r="G72" s="209"/>
      <c r="H72" s="209"/>
      <c r="I72" s="210"/>
      <c r="J72" s="211" t="s">
        <v>441</v>
      </c>
      <c r="K72" s="210"/>
      <c r="L72" s="211" t="s">
        <v>342</v>
      </c>
      <c r="M72" s="212"/>
      <c r="N72" s="212"/>
      <c r="O72" s="213" t="s">
        <v>337</v>
      </c>
      <c r="P72" s="212"/>
      <c r="Q72" s="90"/>
      <c r="R72" s="5"/>
    </row>
    <row r="73" spans="2:18" ht="11.25" customHeight="1">
      <c r="B73" s="92"/>
      <c r="C73" s="92"/>
      <c r="D73" s="92"/>
      <c r="E73" s="92"/>
      <c r="F73" s="92"/>
      <c r="G73" s="92"/>
      <c r="H73" s="92"/>
      <c r="I73" s="87"/>
      <c r="J73" s="56"/>
      <c r="K73" s="87"/>
      <c r="L73" s="91"/>
      <c r="M73" s="90"/>
      <c r="N73" s="90"/>
      <c r="O73" s="90"/>
      <c r="P73" s="90"/>
      <c r="Q73" s="1"/>
      <c r="R73" s="5"/>
    </row>
    <row r="74" spans="2:16" ht="18.75">
      <c r="B74" s="240"/>
      <c r="C74" s="240"/>
      <c r="D74" s="240"/>
      <c r="E74" s="240"/>
      <c r="F74" s="240"/>
      <c r="G74" s="240"/>
      <c r="H74" s="240"/>
      <c r="I74" s="280"/>
      <c r="J74" s="281" t="s">
        <v>480</v>
      </c>
      <c r="K74" s="282"/>
      <c r="L74" s="282"/>
      <c r="M74" s="281"/>
      <c r="N74" s="14"/>
      <c r="O74" s="14"/>
      <c r="P74" s="14"/>
    </row>
    <row r="75" spans="2:16" ht="18.75" customHeight="1">
      <c r="B75" s="240"/>
      <c r="C75" s="240"/>
      <c r="D75" s="240"/>
      <c r="E75" s="240"/>
      <c r="F75" s="240"/>
      <c r="G75" s="240"/>
      <c r="H75" s="240"/>
      <c r="I75" s="280"/>
      <c r="J75" s="281" t="s">
        <v>481</v>
      </c>
      <c r="K75" s="282"/>
      <c r="L75" s="282"/>
      <c r="M75" s="281"/>
      <c r="N75" s="14"/>
      <c r="O75" s="14"/>
      <c r="P75" s="14"/>
    </row>
    <row r="76" spans="2:16" ht="18">
      <c r="B76" s="240"/>
      <c r="C76" s="240"/>
      <c r="D76" s="240"/>
      <c r="E76" s="240"/>
      <c r="F76" s="240"/>
      <c r="G76" s="240"/>
      <c r="H76" s="240"/>
      <c r="I76" s="15"/>
      <c r="J76" s="15"/>
      <c r="K76" s="16"/>
      <c r="L76" s="16"/>
      <c r="M76" s="26"/>
      <c r="N76" s="14"/>
      <c r="O76" s="14"/>
      <c r="P76" s="14"/>
    </row>
    <row r="77" spans="2:16" ht="18">
      <c r="B77" s="240"/>
      <c r="C77" s="240"/>
      <c r="D77" s="240"/>
      <c r="E77" s="240"/>
      <c r="F77" s="240"/>
      <c r="G77" s="240"/>
      <c r="H77" s="240"/>
      <c r="I77" s="15"/>
      <c r="J77" s="15"/>
      <c r="K77" s="16"/>
      <c r="L77" s="16"/>
      <c r="M77" s="14"/>
      <c r="N77" s="14"/>
      <c r="O77" s="14"/>
      <c r="P77" s="14"/>
    </row>
    <row r="78" spans="2:16" ht="18">
      <c r="B78" s="240"/>
      <c r="C78" s="240"/>
      <c r="D78" s="240"/>
      <c r="E78" s="240"/>
      <c r="F78" s="240"/>
      <c r="G78" s="240"/>
      <c r="H78" s="240"/>
      <c r="I78" s="15"/>
      <c r="J78" s="15"/>
      <c r="K78" s="16"/>
      <c r="L78" s="16"/>
      <c r="M78" s="14"/>
      <c r="N78" s="14"/>
      <c r="O78" s="14"/>
      <c r="P78" s="14"/>
    </row>
  </sheetData>
  <sheetProtection selectLockedCells="1" selectUnlockedCells="1"/>
  <mergeCells count="93">
    <mergeCell ref="O2:P2"/>
    <mergeCell ref="E68:H68"/>
    <mergeCell ref="E69:H69"/>
    <mergeCell ref="E70:H70"/>
    <mergeCell ref="B76:H76"/>
    <mergeCell ref="B77:H77"/>
    <mergeCell ref="E63:H63"/>
    <mergeCell ref="E64:H64"/>
    <mergeCell ref="E65:H65"/>
    <mergeCell ref="E66:H66"/>
    <mergeCell ref="B78:H78"/>
    <mergeCell ref="B74:H74"/>
    <mergeCell ref="B75:H75"/>
    <mergeCell ref="B71:H71"/>
    <mergeCell ref="F58:H58"/>
    <mergeCell ref="E59:H59"/>
    <mergeCell ref="E60:H60"/>
    <mergeCell ref="B61:B70"/>
    <mergeCell ref="E61:H61"/>
    <mergeCell ref="E62:H62"/>
    <mergeCell ref="E67:H67"/>
    <mergeCell ref="B51:B55"/>
    <mergeCell ref="E51:H51"/>
    <mergeCell ref="E52:H52"/>
    <mergeCell ref="E53:H53"/>
    <mergeCell ref="E54:H54"/>
    <mergeCell ref="E55:H55"/>
    <mergeCell ref="E56:H56"/>
    <mergeCell ref="B57:B58"/>
    <mergeCell ref="E57:H57"/>
    <mergeCell ref="E47:H47"/>
    <mergeCell ref="E48:H48"/>
    <mergeCell ref="E49:H49"/>
    <mergeCell ref="E50:H50"/>
    <mergeCell ref="E43:H43"/>
    <mergeCell ref="E44:H44"/>
    <mergeCell ref="E45:H45"/>
    <mergeCell ref="E46:H46"/>
    <mergeCell ref="E34:H34"/>
    <mergeCell ref="E35:H35"/>
    <mergeCell ref="E36:H36"/>
    <mergeCell ref="B37:B48"/>
    <mergeCell ref="E37:H37"/>
    <mergeCell ref="E38:H38"/>
    <mergeCell ref="E39:H39"/>
    <mergeCell ref="E40:H40"/>
    <mergeCell ref="E41:H41"/>
    <mergeCell ref="E42:H42"/>
    <mergeCell ref="F30:H30"/>
    <mergeCell ref="E31:H31"/>
    <mergeCell ref="E32:H32"/>
    <mergeCell ref="E33:H33"/>
    <mergeCell ref="F26:H26"/>
    <mergeCell ref="F27:H27"/>
    <mergeCell ref="F28:H28"/>
    <mergeCell ref="F29:H29"/>
    <mergeCell ref="E19:H19"/>
    <mergeCell ref="B20:B33"/>
    <mergeCell ref="E20:H20"/>
    <mergeCell ref="C21:C31"/>
    <mergeCell ref="E21:H21"/>
    <mergeCell ref="E22:H22"/>
    <mergeCell ref="D23:D30"/>
    <mergeCell ref="E23:H23"/>
    <mergeCell ref="F24:H24"/>
    <mergeCell ref="F25:H25"/>
    <mergeCell ref="C12:D12"/>
    <mergeCell ref="E12:H12"/>
    <mergeCell ref="E13:H13"/>
    <mergeCell ref="B14:B18"/>
    <mergeCell ref="E14:H14"/>
    <mergeCell ref="F15:H15"/>
    <mergeCell ref="F16:H16"/>
    <mergeCell ref="E17:H17"/>
    <mergeCell ref="E18:H18"/>
    <mergeCell ref="M10:M11"/>
    <mergeCell ref="N10:N11"/>
    <mergeCell ref="B10:D11"/>
    <mergeCell ref="E10:H11"/>
    <mergeCell ref="I10:I11"/>
    <mergeCell ref="J10:J11"/>
    <mergeCell ref="F8:H8"/>
    <mergeCell ref="B9:D9"/>
    <mergeCell ref="E9:H9"/>
    <mergeCell ref="B8:C8"/>
    <mergeCell ref="K10:K11"/>
    <mergeCell ref="L10:L11"/>
    <mergeCell ref="A1:N1"/>
    <mergeCell ref="A2:N2"/>
    <mergeCell ref="A3:N3"/>
    <mergeCell ref="A4:N4"/>
    <mergeCell ref="A6:N6"/>
    <mergeCell ref="A7:N7"/>
  </mergeCells>
  <printOptions/>
  <pageMargins left="0.66" right="0.7" top="0.9263888888888889" bottom="0.9263888888888889" header="0.7875" footer="0.7875"/>
  <pageSetup firstPageNumber="1" useFirstPageNumber="1" horizontalDpi="300" verticalDpi="300" orientation="portrait" paperSize="9" scale="51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20" sqref="L20"/>
    </sheetView>
  </sheetViews>
  <sheetFormatPr defaultColWidth="11.57421875" defaultRowHeight="12.75"/>
  <cols>
    <col min="1" max="1" width="11.57421875" style="0" customWidth="1"/>
    <col min="2" max="2" width="7.28125" style="0" customWidth="1"/>
    <col min="3" max="3" width="39.7109375" style="0" customWidth="1"/>
    <col min="4" max="4" width="15.7109375" style="0" customWidth="1"/>
    <col min="5" max="5" width="15.28125" style="0" customWidth="1"/>
    <col min="6" max="7" width="11.57421875" style="0" customWidth="1"/>
    <col min="8" max="8" width="16.140625" style="0" customWidth="1"/>
    <col min="9" max="9" width="12.421875" style="0" customWidth="1"/>
  </cols>
  <sheetData>
    <row r="1" ht="21" customHeight="1">
      <c r="H1" s="93"/>
    </row>
    <row r="2" ht="21" customHeight="1">
      <c r="H2" s="93"/>
    </row>
    <row r="3" spans="1:11" ht="21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1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1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8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8">
      <c r="A9" s="94"/>
      <c r="B9" s="94"/>
      <c r="C9" s="94"/>
      <c r="D9" s="94"/>
      <c r="E9" s="94"/>
      <c r="F9" s="94"/>
      <c r="G9" s="94"/>
      <c r="H9" s="94" t="s">
        <v>357</v>
      </c>
      <c r="I9" s="94"/>
      <c r="J9" s="94"/>
      <c r="K9" s="94"/>
    </row>
    <row r="10" spans="1:11" ht="18">
      <c r="A10" s="94"/>
      <c r="B10" s="94"/>
      <c r="C10" s="94"/>
      <c r="D10" s="94" t="s">
        <v>344</v>
      </c>
      <c r="E10" s="94"/>
      <c r="F10" s="94"/>
      <c r="G10" s="94"/>
      <c r="H10" s="94"/>
      <c r="I10" s="94"/>
      <c r="J10" s="94"/>
      <c r="K10" s="94"/>
    </row>
    <row r="11" spans="1:11" ht="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8.75" thickBot="1">
      <c r="A12" s="94"/>
      <c r="B12" s="94"/>
      <c r="C12" s="94"/>
      <c r="D12" s="94"/>
      <c r="E12" s="94"/>
      <c r="F12" s="94"/>
      <c r="G12" s="94"/>
      <c r="H12" s="94"/>
      <c r="I12" s="94" t="s">
        <v>356</v>
      </c>
      <c r="J12" s="94"/>
      <c r="K12" s="94"/>
    </row>
    <row r="13" spans="1:11" ht="18.75" thickBot="1">
      <c r="A13" s="94"/>
      <c r="B13" s="95" t="s">
        <v>345</v>
      </c>
      <c r="C13" s="96" t="s">
        <v>346</v>
      </c>
      <c r="D13" s="96" t="s">
        <v>354</v>
      </c>
      <c r="E13" s="96"/>
      <c r="F13" s="96" t="s">
        <v>347</v>
      </c>
      <c r="G13" s="96" t="s">
        <v>355</v>
      </c>
      <c r="H13" s="96"/>
      <c r="I13" s="97" t="s">
        <v>348</v>
      </c>
      <c r="J13" s="94"/>
      <c r="K13" s="94"/>
    </row>
    <row r="14" spans="1:11" ht="18.75" thickBot="1">
      <c r="A14" s="94"/>
      <c r="B14" s="95" t="s">
        <v>349</v>
      </c>
      <c r="C14" s="96"/>
      <c r="D14" s="96" t="s">
        <v>6</v>
      </c>
      <c r="E14" s="96" t="s">
        <v>350</v>
      </c>
      <c r="F14" s="96"/>
      <c r="G14" s="96" t="s">
        <v>6</v>
      </c>
      <c r="H14" s="96" t="s">
        <v>350</v>
      </c>
      <c r="I14" s="97"/>
      <c r="J14" s="94"/>
      <c r="K14" s="94"/>
    </row>
    <row r="15" spans="1:11" ht="18.75" thickBot="1">
      <c r="A15" s="94"/>
      <c r="B15" s="95">
        <v>0</v>
      </c>
      <c r="C15" s="96">
        <v>1</v>
      </c>
      <c r="D15" s="96">
        <v>2</v>
      </c>
      <c r="E15" s="96">
        <v>3</v>
      </c>
      <c r="F15" s="96">
        <v>4</v>
      </c>
      <c r="G15" s="96">
        <v>5</v>
      </c>
      <c r="H15" s="96">
        <v>6</v>
      </c>
      <c r="I15" s="97">
        <v>7</v>
      </c>
      <c r="J15" s="94"/>
      <c r="K15" s="94"/>
    </row>
    <row r="16" spans="1:11" ht="18.75" thickBot="1">
      <c r="A16" s="94"/>
      <c r="B16" s="95" t="s">
        <v>351</v>
      </c>
      <c r="C16" s="96" t="s">
        <v>352</v>
      </c>
      <c r="D16" s="98">
        <v>7400</v>
      </c>
      <c r="E16" s="98">
        <v>6765</v>
      </c>
      <c r="F16" s="96">
        <v>91.42</v>
      </c>
      <c r="G16" s="98">
        <v>7657</v>
      </c>
      <c r="H16" s="98">
        <v>7542</v>
      </c>
      <c r="I16" s="97">
        <v>98.5</v>
      </c>
      <c r="J16" s="94"/>
      <c r="K16" s="94"/>
    </row>
    <row r="17" spans="1:11" ht="18.75" thickBot="1">
      <c r="A17" s="94"/>
      <c r="B17" s="95">
        <v>1</v>
      </c>
      <c r="C17" s="96" t="s">
        <v>353</v>
      </c>
      <c r="D17" s="98">
        <v>7399</v>
      </c>
      <c r="E17" s="98">
        <v>6764</v>
      </c>
      <c r="F17" s="96">
        <v>91.42</v>
      </c>
      <c r="G17" s="98">
        <v>7656</v>
      </c>
      <c r="H17" s="98">
        <v>7541</v>
      </c>
      <c r="I17" s="97">
        <v>98.5</v>
      </c>
      <c r="J17" s="94"/>
      <c r="K17" s="94"/>
    </row>
    <row r="18" spans="1:11" ht="18.75" thickBot="1">
      <c r="A18" s="94"/>
      <c r="B18" s="95">
        <v>2</v>
      </c>
      <c r="C18" s="96" t="s">
        <v>215</v>
      </c>
      <c r="D18" s="96">
        <v>1</v>
      </c>
      <c r="E18" s="96">
        <v>1</v>
      </c>
      <c r="F18" s="96">
        <v>100</v>
      </c>
      <c r="G18" s="96">
        <v>1</v>
      </c>
      <c r="H18" s="96">
        <v>1</v>
      </c>
      <c r="I18" s="97">
        <v>100</v>
      </c>
      <c r="J18" s="94"/>
      <c r="K18" s="94"/>
    </row>
    <row r="19" spans="1:11" ht="18.75" thickBot="1">
      <c r="A19" s="94"/>
      <c r="B19" s="95">
        <v>3</v>
      </c>
      <c r="C19" s="96" t="s">
        <v>56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7">
        <v>0</v>
      </c>
      <c r="J19" s="94"/>
      <c r="K19" s="94"/>
    </row>
    <row r="20" spans="1:11" ht="18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8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8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18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8">
      <c r="A24" s="94"/>
      <c r="B24" s="94"/>
      <c r="C24" s="94" t="s">
        <v>334</v>
      </c>
      <c r="D24" s="94"/>
      <c r="E24" s="94"/>
      <c r="F24" s="94"/>
      <c r="G24" s="94" t="s">
        <v>272</v>
      </c>
      <c r="H24" s="94"/>
      <c r="I24" s="94"/>
      <c r="J24" s="94"/>
      <c r="K24" s="94"/>
    </row>
    <row r="25" spans="1:11" ht="18">
      <c r="A25" s="94"/>
      <c r="B25" s="94"/>
      <c r="C25" s="94" t="s">
        <v>335</v>
      </c>
      <c r="D25" s="94"/>
      <c r="E25" s="94"/>
      <c r="F25" s="94"/>
      <c r="G25" s="94" t="s">
        <v>204</v>
      </c>
      <c r="H25" s="94"/>
      <c r="I25" s="94"/>
      <c r="J25" s="94"/>
      <c r="K25" s="94"/>
    </row>
    <row r="26" spans="1:11" ht="18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8">
      <c r="A27" s="94"/>
      <c r="B27" s="94"/>
      <c r="C27" s="94" t="s">
        <v>336</v>
      </c>
      <c r="D27" s="94"/>
      <c r="E27" s="94"/>
      <c r="F27" s="94"/>
      <c r="G27" s="94"/>
      <c r="H27" s="94"/>
      <c r="I27" s="94"/>
      <c r="J27" s="94"/>
      <c r="K27" s="94"/>
    </row>
    <row r="28" spans="1:11" ht="18">
      <c r="A28" s="94"/>
      <c r="B28" s="94"/>
      <c r="C28" s="94" t="s">
        <v>337</v>
      </c>
      <c r="D28" s="94"/>
      <c r="E28" s="94"/>
      <c r="F28" s="94"/>
      <c r="G28" s="94" t="s">
        <v>338</v>
      </c>
      <c r="H28" s="94"/>
      <c r="I28" s="94"/>
      <c r="J28" s="94"/>
      <c r="K28" s="94"/>
    </row>
    <row r="29" spans="1:11" ht="18">
      <c r="A29" s="94"/>
      <c r="B29" s="94"/>
      <c r="C29" s="94"/>
      <c r="D29" s="94"/>
      <c r="E29" s="94"/>
      <c r="F29" s="94"/>
      <c r="G29" s="94" t="s">
        <v>339</v>
      </c>
      <c r="H29" s="94"/>
      <c r="I29" s="94"/>
      <c r="J29" s="94"/>
      <c r="K29" s="94"/>
    </row>
    <row r="30" spans="1:11" ht="18">
      <c r="A30" s="94"/>
      <c r="B30" s="94"/>
      <c r="C30" s="94" t="s">
        <v>340</v>
      </c>
      <c r="D30" s="94"/>
      <c r="E30" s="94"/>
      <c r="F30" s="94"/>
      <c r="G30" s="94" t="s">
        <v>341</v>
      </c>
      <c r="H30" s="94"/>
      <c r="I30" s="94"/>
      <c r="J30" s="94"/>
      <c r="K30" s="94"/>
    </row>
    <row r="31" spans="1:11" ht="18">
      <c r="A31" s="94"/>
      <c r="B31" s="94"/>
      <c r="C31" s="94" t="s">
        <v>342</v>
      </c>
      <c r="D31" s="94"/>
      <c r="E31" s="94"/>
      <c r="F31" s="94"/>
      <c r="G31" s="94"/>
      <c r="H31" s="94"/>
      <c r="I31" s="94"/>
      <c r="J31" s="94"/>
      <c r="K31" s="94"/>
    </row>
    <row r="32" spans="1:11" ht="18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8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8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</sheetData>
  <sheetProtection selectLockedCells="1" selectUnlockedCells="1"/>
  <printOptions/>
  <pageMargins left="0.7875" right="0.4048611111111111" top="0.4513888888888889" bottom="0.43819444444444444" header="0.3125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R13" sqref="R13"/>
    </sheetView>
  </sheetViews>
  <sheetFormatPr defaultColWidth="11.57421875" defaultRowHeight="12.75" customHeight="1"/>
  <cols>
    <col min="1" max="1" width="5.140625" style="0" customWidth="1"/>
    <col min="2" max="3" width="11.57421875" style="0" customWidth="1"/>
    <col min="4" max="4" width="38.8515625" style="0" customWidth="1"/>
    <col min="5" max="5" width="11.421875" style="0" customWidth="1"/>
    <col min="6" max="6" width="12.28125" style="0" customWidth="1"/>
    <col min="7" max="7" width="8.57421875" style="0" customWidth="1"/>
    <col min="8" max="8" width="9.00390625" style="0" customWidth="1"/>
    <col min="9" max="9" width="8.28125" style="0" customWidth="1"/>
    <col min="10" max="10" width="9.57421875" style="0" customWidth="1"/>
    <col min="11" max="11" width="8.7109375" style="0" customWidth="1"/>
    <col min="12" max="13" width="8.57421875" style="0" customWidth="1"/>
  </cols>
  <sheetData>
    <row r="2" spans="2:14" ht="18.75" customHeight="1">
      <c r="B2" s="249" t="s">
        <v>274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2.75" customHeight="1">
      <c r="A3" s="19"/>
      <c r="B3" s="17"/>
      <c r="C3" s="250"/>
      <c r="D3" s="250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 customHeight="1">
      <c r="A4" s="19"/>
      <c r="B4" s="20"/>
      <c r="C4" s="251"/>
      <c r="D4" s="251"/>
      <c r="E4" s="20"/>
      <c r="F4" s="251"/>
      <c r="G4" s="251"/>
      <c r="H4" s="251"/>
      <c r="I4" s="251"/>
      <c r="J4" s="251"/>
      <c r="K4" s="251"/>
      <c r="L4" s="246" t="s">
        <v>208</v>
      </c>
      <c r="M4" s="246"/>
      <c r="N4" s="18"/>
    </row>
    <row r="5" spans="1:14" ht="29.25" customHeight="1">
      <c r="A5" s="100"/>
      <c r="B5" s="247" t="s">
        <v>273</v>
      </c>
      <c r="C5" s="247" t="s">
        <v>275</v>
      </c>
      <c r="D5" s="247"/>
      <c r="E5" s="101" t="s">
        <v>276</v>
      </c>
      <c r="F5" s="101" t="s">
        <v>360</v>
      </c>
      <c r="G5" s="101"/>
      <c r="H5" s="101" t="s">
        <v>363</v>
      </c>
      <c r="I5" s="101"/>
      <c r="J5" s="101" t="s">
        <v>364</v>
      </c>
      <c r="K5" s="101"/>
      <c r="L5" s="101" t="s">
        <v>365</v>
      </c>
      <c r="M5" s="101"/>
      <c r="N5" s="18"/>
    </row>
    <row r="6" spans="1:14" ht="12.75" customHeight="1">
      <c r="A6" s="100"/>
      <c r="B6" s="247"/>
      <c r="C6" s="247"/>
      <c r="D6" s="247"/>
      <c r="E6" s="101"/>
      <c r="F6" s="101" t="s">
        <v>410</v>
      </c>
      <c r="G6" s="101"/>
      <c r="H6" s="101" t="s">
        <v>411</v>
      </c>
      <c r="I6" s="101"/>
      <c r="J6" s="101" t="s">
        <v>412</v>
      </c>
      <c r="K6" s="101"/>
      <c r="L6" s="101" t="s">
        <v>413</v>
      </c>
      <c r="M6" s="101"/>
      <c r="N6" s="18"/>
    </row>
    <row r="7" spans="1:14" ht="31.5" customHeight="1">
      <c r="A7" s="100"/>
      <c r="B7" s="247"/>
      <c r="C7" s="247"/>
      <c r="D7" s="247"/>
      <c r="E7" s="101"/>
      <c r="F7" s="101" t="s">
        <v>278</v>
      </c>
      <c r="G7" s="101" t="s">
        <v>414</v>
      </c>
      <c r="H7" s="101" t="s">
        <v>279</v>
      </c>
      <c r="I7" s="101" t="s">
        <v>414</v>
      </c>
      <c r="J7" s="101" t="s">
        <v>279</v>
      </c>
      <c r="K7" s="101" t="s">
        <v>414</v>
      </c>
      <c r="L7" s="101" t="s">
        <v>279</v>
      </c>
      <c r="M7" s="101" t="s">
        <v>414</v>
      </c>
      <c r="N7" s="18"/>
    </row>
    <row r="8" spans="1:14" ht="15.75" customHeight="1">
      <c r="A8" s="100"/>
      <c r="B8" s="101">
        <v>0</v>
      </c>
      <c r="C8" s="247">
        <v>1</v>
      </c>
      <c r="D8" s="247"/>
      <c r="E8" s="101">
        <v>2</v>
      </c>
      <c r="F8" s="101">
        <v>3</v>
      </c>
      <c r="G8" s="101">
        <v>4</v>
      </c>
      <c r="H8" s="101">
        <v>5</v>
      </c>
      <c r="I8" s="101">
        <v>6</v>
      </c>
      <c r="J8" s="101">
        <v>7</v>
      </c>
      <c r="K8" s="101">
        <v>8</v>
      </c>
      <c r="L8" s="101">
        <v>9</v>
      </c>
      <c r="M8" s="101">
        <v>10</v>
      </c>
      <c r="N8" s="18"/>
    </row>
    <row r="9" spans="1:14" ht="12.75" customHeight="1">
      <c r="A9" s="100"/>
      <c r="B9" s="102" t="s">
        <v>280</v>
      </c>
      <c r="C9" s="248" t="s">
        <v>281</v>
      </c>
      <c r="D9" s="248"/>
      <c r="E9" s="103"/>
      <c r="F9" s="104" t="s">
        <v>415</v>
      </c>
      <c r="G9" s="104" t="s">
        <v>282</v>
      </c>
      <c r="H9" s="104"/>
      <c r="I9" s="105">
        <v>31</v>
      </c>
      <c r="J9" s="104" t="s">
        <v>283</v>
      </c>
      <c r="K9" s="105">
        <v>31</v>
      </c>
      <c r="L9" s="104" t="s">
        <v>217</v>
      </c>
      <c r="M9" s="105">
        <v>31</v>
      </c>
      <c r="N9" s="18"/>
    </row>
    <row r="10" spans="1:14" ht="12.75" customHeight="1">
      <c r="A10" s="100"/>
      <c r="B10" s="106">
        <v>1</v>
      </c>
      <c r="C10" s="248" t="s">
        <v>284</v>
      </c>
      <c r="D10" s="248"/>
      <c r="E10" s="103" t="s">
        <v>416</v>
      </c>
      <c r="F10" s="106" t="s">
        <v>264</v>
      </c>
      <c r="G10" s="106" t="s">
        <v>264</v>
      </c>
      <c r="H10" s="107"/>
      <c r="I10" s="108"/>
      <c r="J10" s="104" t="s">
        <v>283</v>
      </c>
      <c r="K10" s="108"/>
      <c r="L10" s="104" t="s">
        <v>217</v>
      </c>
      <c r="M10" s="108"/>
      <c r="N10" s="18"/>
    </row>
    <row r="11" spans="1:14" ht="12.75" customHeight="1">
      <c r="A11" s="100"/>
      <c r="B11" s="106">
        <v>2</v>
      </c>
      <c r="C11" s="248" t="s">
        <v>285</v>
      </c>
      <c r="D11" s="248"/>
      <c r="E11" s="103" t="s">
        <v>417</v>
      </c>
      <c r="F11" s="106" t="s">
        <v>264</v>
      </c>
      <c r="G11" s="106" t="s">
        <v>264</v>
      </c>
      <c r="H11" s="107"/>
      <c r="I11" s="108"/>
      <c r="J11" s="107"/>
      <c r="K11" s="108"/>
      <c r="L11" s="107">
        <v>0</v>
      </c>
      <c r="M11" s="108"/>
      <c r="N11" s="18"/>
    </row>
    <row r="12" spans="1:14" ht="12.75" customHeight="1">
      <c r="A12" s="100"/>
      <c r="B12" s="109"/>
      <c r="C12" s="248" t="s">
        <v>286</v>
      </c>
      <c r="D12" s="248"/>
      <c r="E12" s="103"/>
      <c r="F12" s="107" t="s">
        <v>264</v>
      </c>
      <c r="G12" s="107" t="s">
        <v>264</v>
      </c>
      <c r="H12" s="107">
        <v>0</v>
      </c>
      <c r="I12" s="108">
        <v>31</v>
      </c>
      <c r="J12" s="107">
        <v>1</v>
      </c>
      <c r="K12" s="108">
        <v>31</v>
      </c>
      <c r="L12" s="107">
        <v>0</v>
      </c>
      <c r="M12" s="108">
        <v>31</v>
      </c>
      <c r="N12" s="18"/>
    </row>
    <row r="13" spans="1:14" ht="12.75" customHeight="1">
      <c r="A13" s="100"/>
      <c r="B13" s="109"/>
      <c r="C13" s="252"/>
      <c r="D13" s="252"/>
      <c r="E13" s="103"/>
      <c r="F13" s="107"/>
      <c r="G13" s="107">
        <v>0</v>
      </c>
      <c r="H13" s="107"/>
      <c r="I13" s="108">
        <v>0</v>
      </c>
      <c r="J13" s="107"/>
      <c r="K13" s="108">
        <v>0</v>
      </c>
      <c r="L13" s="107"/>
      <c r="M13" s="108">
        <v>-31</v>
      </c>
      <c r="N13" s="18"/>
    </row>
    <row r="14" spans="1:14" ht="12.75" customHeight="1">
      <c r="A14" s="100"/>
      <c r="B14" s="109"/>
      <c r="C14" s="248" t="s">
        <v>287</v>
      </c>
      <c r="D14" s="248"/>
      <c r="E14" s="103" t="s">
        <v>418</v>
      </c>
      <c r="F14" s="106" t="s">
        <v>264</v>
      </c>
      <c r="G14" s="106" t="s">
        <v>264</v>
      </c>
      <c r="H14" s="107">
        <v>-495</v>
      </c>
      <c r="I14" s="108">
        <v>0</v>
      </c>
      <c r="J14" s="107"/>
      <c r="K14" s="108">
        <v>0</v>
      </c>
      <c r="L14" s="107"/>
      <c r="M14" s="108">
        <v>-31</v>
      </c>
      <c r="N14" s="18"/>
    </row>
    <row r="15" spans="1:14" ht="12.75" customHeight="1">
      <c r="A15" s="100"/>
      <c r="B15" s="109"/>
      <c r="C15" s="248" t="s">
        <v>288</v>
      </c>
      <c r="D15" s="248"/>
      <c r="E15" s="103"/>
      <c r="F15" s="106"/>
      <c r="G15" s="106"/>
      <c r="H15" s="107"/>
      <c r="I15" s="108"/>
      <c r="J15" s="107"/>
      <c r="K15" s="108"/>
      <c r="L15" s="107"/>
      <c r="M15" s="108"/>
      <c r="N15" s="18"/>
    </row>
    <row r="16" spans="1:14" ht="12.75" customHeight="1">
      <c r="A16" s="100"/>
      <c r="B16" s="102" t="s">
        <v>289</v>
      </c>
      <c r="C16" s="248" t="s">
        <v>290</v>
      </c>
      <c r="D16" s="248"/>
      <c r="E16" s="103"/>
      <c r="F16" s="107" t="s">
        <v>264</v>
      </c>
      <c r="G16" s="107" t="s">
        <v>264</v>
      </c>
      <c r="H16" s="104"/>
      <c r="I16" s="108"/>
      <c r="J16" s="107"/>
      <c r="K16" s="108"/>
      <c r="L16" s="107"/>
      <c r="M16" s="108"/>
      <c r="N16" s="18"/>
    </row>
    <row r="17" spans="1:14" ht="12.75" customHeight="1">
      <c r="A17" s="100"/>
      <c r="B17" s="106">
        <v>1</v>
      </c>
      <c r="C17" s="248" t="s">
        <v>291</v>
      </c>
      <c r="D17" s="248"/>
      <c r="E17" s="103"/>
      <c r="F17" s="106" t="s">
        <v>264</v>
      </c>
      <c r="G17" s="106" t="s">
        <v>264</v>
      </c>
      <c r="H17" s="104" t="s">
        <v>419</v>
      </c>
      <c r="I17" s="108"/>
      <c r="J17" s="107"/>
      <c r="K17" s="108"/>
      <c r="L17" s="107"/>
      <c r="M17" s="108"/>
      <c r="N17" s="18"/>
    </row>
    <row r="18" spans="1:14" ht="12.75" customHeight="1">
      <c r="A18" s="100"/>
      <c r="B18" s="106">
        <v>2</v>
      </c>
      <c r="C18" s="248" t="s">
        <v>292</v>
      </c>
      <c r="D18" s="248"/>
      <c r="E18" s="103"/>
      <c r="F18" s="106">
        <v>567</v>
      </c>
      <c r="G18" s="106">
        <v>31</v>
      </c>
      <c r="H18" s="104" t="s">
        <v>419</v>
      </c>
      <c r="I18" s="108">
        <v>31</v>
      </c>
      <c r="J18" s="107">
        <v>1</v>
      </c>
      <c r="K18" s="108">
        <v>31</v>
      </c>
      <c r="L18" s="107">
        <v>0</v>
      </c>
      <c r="M18" s="108">
        <v>0</v>
      </c>
      <c r="N18" s="18"/>
    </row>
    <row r="19" spans="1:14" ht="12.75" customHeight="1">
      <c r="A19" s="100"/>
      <c r="B19" s="109"/>
      <c r="C19" s="248" t="s">
        <v>293</v>
      </c>
      <c r="D19" s="248"/>
      <c r="E19" s="103"/>
      <c r="F19" s="107"/>
      <c r="G19" s="107"/>
      <c r="H19" s="107">
        <v>65</v>
      </c>
      <c r="I19" s="108"/>
      <c r="J19" s="107"/>
      <c r="K19" s="108"/>
      <c r="L19" s="107"/>
      <c r="M19" s="108"/>
      <c r="N19" s="18"/>
    </row>
    <row r="20" spans="1:14" ht="15.75" customHeight="1">
      <c r="A20" s="100"/>
      <c r="B20" s="109"/>
      <c r="C20" s="252"/>
      <c r="D20" s="252"/>
      <c r="E20" s="103"/>
      <c r="F20" s="107"/>
      <c r="G20" s="107"/>
      <c r="H20" s="107"/>
      <c r="I20" s="108"/>
      <c r="J20" s="107"/>
      <c r="K20" s="108"/>
      <c r="L20" s="107"/>
      <c r="M20" s="108"/>
      <c r="N20" s="18"/>
    </row>
    <row r="21" spans="1:14" ht="12.75" customHeight="1">
      <c r="A21" s="100"/>
      <c r="B21" s="109"/>
      <c r="C21" s="248" t="s">
        <v>294</v>
      </c>
      <c r="D21" s="248"/>
      <c r="E21" s="103"/>
      <c r="F21" s="106" t="s">
        <v>264</v>
      </c>
      <c r="G21" s="106" t="s">
        <v>264</v>
      </c>
      <c r="H21" s="107"/>
      <c r="I21" s="108"/>
      <c r="J21" s="107"/>
      <c r="K21" s="108"/>
      <c r="L21" s="107"/>
      <c r="M21" s="108"/>
      <c r="N21" s="18"/>
    </row>
    <row r="22" spans="1:14" ht="12.75" customHeight="1">
      <c r="A22" s="100"/>
      <c r="B22" s="109"/>
      <c r="C22" s="248" t="s">
        <v>295</v>
      </c>
      <c r="D22" s="248"/>
      <c r="E22" s="103"/>
      <c r="F22" s="106" t="s">
        <v>264</v>
      </c>
      <c r="G22" s="106" t="s">
        <v>264</v>
      </c>
      <c r="H22" s="107"/>
      <c r="I22" s="108"/>
      <c r="J22" s="107"/>
      <c r="K22" s="108"/>
      <c r="L22" s="107"/>
      <c r="M22" s="108"/>
      <c r="N22" s="18"/>
    </row>
    <row r="23" spans="1:14" ht="14.25" customHeight="1">
      <c r="A23" s="100"/>
      <c r="B23" s="102" t="s">
        <v>296</v>
      </c>
      <c r="C23" s="248" t="s">
        <v>297</v>
      </c>
      <c r="D23" s="248"/>
      <c r="E23" s="103"/>
      <c r="F23" s="104" t="s">
        <v>415</v>
      </c>
      <c r="G23" s="104" t="s">
        <v>282</v>
      </c>
      <c r="H23" s="104" t="s">
        <v>419</v>
      </c>
      <c r="I23" s="108">
        <v>31</v>
      </c>
      <c r="J23" s="104" t="s">
        <v>283</v>
      </c>
      <c r="K23" s="108">
        <v>31</v>
      </c>
      <c r="L23" s="104" t="s">
        <v>217</v>
      </c>
      <c r="M23" s="108">
        <v>0</v>
      </c>
      <c r="N23" s="18"/>
    </row>
    <row r="24" spans="1:14" ht="12.75" customHeight="1">
      <c r="A24" s="253"/>
      <c r="B24" s="254"/>
      <c r="C24" s="255"/>
      <c r="D24" s="214"/>
      <c r="E24" s="250"/>
      <c r="F24" s="250"/>
      <c r="G24" s="250"/>
      <c r="H24" s="215"/>
      <c r="I24" s="215"/>
      <c r="J24" s="215"/>
      <c r="K24" s="215"/>
      <c r="L24" s="215"/>
      <c r="M24" s="215"/>
      <c r="N24" s="18"/>
    </row>
    <row r="25" spans="1:14" ht="12.75" customHeight="1">
      <c r="A25" s="256" t="s">
        <v>468</v>
      </c>
      <c r="B25" s="256"/>
      <c r="C25" s="256"/>
      <c r="D25" s="257" t="s">
        <v>470</v>
      </c>
      <c r="E25" s="257"/>
      <c r="F25" s="257"/>
      <c r="G25" s="257"/>
      <c r="H25" s="257"/>
      <c r="I25" s="257"/>
      <c r="J25" s="260" t="s">
        <v>473</v>
      </c>
      <c r="K25" s="260"/>
      <c r="L25" s="260"/>
      <c r="M25" s="260"/>
      <c r="N25" s="18"/>
    </row>
    <row r="26" spans="1:14" ht="15" customHeight="1">
      <c r="A26" s="216"/>
      <c r="B26" s="216" t="s">
        <v>335</v>
      </c>
      <c r="C26" s="217"/>
      <c r="D26" s="217" t="s">
        <v>471</v>
      </c>
      <c r="E26" s="217" t="s">
        <v>337</v>
      </c>
      <c r="F26" s="217"/>
      <c r="G26" s="217" t="s">
        <v>469</v>
      </c>
      <c r="H26" s="217"/>
      <c r="I26" s="217"/>
      <c r="J26" s="217" t="s">
        <v>472</v>
      </c>
      <c r="K26" s="217"/>
      <c r="L26" s="217"/>
      <c r="M26" s="217"/>
      <c r="N26" s="18"/>
    </row>
    <row r="27" spans="2:14" ht="1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4:9" ht="15" customHeight="1">
      <c r="D28" s="261"/>
      <c r="E28" s="261"/>
      <c r="F28" s="261"/>
      <c r="G28" s="261"/>
      <c r="H28" s="261"/>
      <c r="I28" s="261"/>
    </row>
    <row r="29" spans="3:13" ht="15.75" customHeight="1">
      <c r="C29" s="262"/>
      <c r="D29" s="262"/>
      <c r="E29" s="262"/>
      <c r="F29" s="262"/>
      <c r="G29" s="262"/>
      <c r="H29" s="262"/>
      <c r="I29" s="18"/>
      <c r="J29" s="263"/>
      <c r="K29" s="263"/>
      <c r="L29" s="263"/>
      <c r="M29" s="263"/>
    </row>
    <row r="30" spans="2:12" ht="12.75" customHeight="1">
      <c r="B30" s="21"/>
      <c r="G30" s="23"/>
      <c r="H30" s="258"/>
      <c r="I30" s="258"/>
      <c r="J30" s="258"/>
      <c r="K30" s="258"/>
      <c r="L30" s="21"/>
    </row>
    <row r="31" spans="2:12" ht="12.75" customHeight="1">
      <c r="B31" s="24"/>
      <c r="H31" s="259"/>
      <c r="I31" s="259"/>
      <c r="J31" s="259"/>
      <c r="K31" s="259"/>
      <c r="L31" s="25"/>
    </row>
  </sheetData>
  <sheetProtection selectLockedCells="1" selectUnlockedCells="1"/>
  <mergeCells count="35">
    <mergeCell ref="A25:C25"/>
    <mergeCell ref="D25:I25"/>
    <mergeCell ref="H30:K30"/>
    <mergeCell ref="H31:K31"/>
    <mergeCell ref="J25:M25"/>
    <mergeCell ref="D28:I28"/>
    <mergeCell ref="C29:H29"/>
    <mergeCell ref="J29:M29"/>
    <mergeCell ref="C22:D22"/>
    <mergeCell ref="C23:D23"/>
    <mergeCell ref="A24:C24"/>
    <mergeCell ref="E24:G24"/>
    <mergeCell ref="C18:D18"/>
    <mergeCell ref="C19:D19"/>
    <mergeCell ref="C20:D20"/>
    <mergeCell ref="C21:D21"/>
    <mergeCell ref="J4:K4"/>
    <mergeCell ref="C14:D14"/>
    <mergeCell ref="C15:D15"/>
    <mergeCell ref="C16:D16"/>
    <mergeCell ref="C17:D17"/>
    <mergeCell ref="C10:D10"/>
    <mergeCell ref="C11:D11"/>
    <mergeCell ref="C12:D12"/>
    <mergeCell ref="C13:D13"/>
    <mergeCell ref="L4:M4"/>
    <mergeCell ref="B5:B7"/>
    <mergeCell ref="C5:D7"/>
    <mergeCell ref="C8:D8"/>
    <mergeCell ref="C9:D9"/>
    <mergeCell ref="B2:N2"/>
    <mergeCell ref="C3:D3"/>
    <mergeCell ref="C4:D4"/>
    <mergeCell ref="F4:G4"/>
    <mergeCell ref="H4:I4"/>
  </mergeCells>
  <printOptions/>
  <pageMargins left="0.36" right="0.21" top="0.49" bottom="0.43819444444444444" header="0.21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57">
      <selection activeCell="M78" sqref="M78"/>
    </sheetView>
  </sheetViews>
  <sheetFormatPr defaultColWidth="9.140625" defaultRowHeight="12.75"/>
  <cols>
    <col min="1" max="1" width="3.7109375" style="22" customWidth="1"/>
    <col min="2" max="2" width="3.8515625" style="22" customWidth="1"/>
    <col min="3" max="3" width="87.57421875" style="110" customWidth="1"/>
    <col min="4" max="4" width="9.8515625" style="22" customWidth="1"/>
    <col min="5" max="5" width="8.140625" style="22" bestFit="1" customWidth="1"/>
    <col min="6" max="6" width="10.7109375" style="22" customWidth="1"/>
    <col min="7" max="7" width="9.57421875" style="111" bestFit="1" customWidth="1"/>
    <col min="8" max="8" width="9.28125" style="111" customWidth="1"/>
    <col min="9" max="9" width="10.28125" style="111" customWidth="1"/>
    <col min="10" max="11" width="10.8515625" style="22" customWidth="1"/>
    <col min="12" max="16384" width="9.140625" style="22" customWidth="1"/>
  </cols>
  <sheetData>
    <row r="1" ht="15">
      <c r="J1" s="112" t="s">
        <v>358</v>
      </c>
    </row>
    <row r="2" spans="1:10" ht="15">
      <c r="A2" s="270" t="s">
        <v>427</v>
      </c>
      <c r="B2" s="270"/>
      <c r="C2" s="270"/>
      <c r="D2" s="270"/>
      <c r="E2" s="270"/>
      <c r="F2" s="270"/>
      <c r="G2" s="270"/>
      <c r="H2" s="270"/>
      <c r="I2" s="270"/>
      <c r="J2" s="270"/>
    </row>
    <row r="3" ht="9.75" customHeight="1"/>
    <row r="4" ht="14.25" customHeight="1" thickBot="1">
      <c r="K4" s="114" t="s">
        <v>208</v>
      </c>
    </row>
    <row r="5" spans="1:11" ht="33" customHeight="1" thickBot="1">
      <c r="A5" s="271"/>
      <c r="B5" s="272"/>
      <c r="C5" s="273" t="s">
        <v>4</v>
      </c>
      <c r="D5" s="275" t="s">
        <v>359</v>
      </c>
      <c r="E5" s="277" t="s">
        <v>360</v>
      </c>
      <c r="F5" s="277"/>
      <c r="G5" s="278" t="s">
        <v>361</v>
      </c>
      <c r="H5" s="278"/>
      <c r="I5" s="278"/>
      <c r="J5" s="278"/>
      <c r="K5" s="279"/>
    </row>
    <row r="6" spans="1:11" ht="56.25" customHeight="1" thickBot="1">
      <c r="A6" s="271"/>
      <c r="B6" s="272"/>
      <c r="C6" s="274"/>
      <c r="D6" s="276"/>
      <c r="E6" s="151" t="s">
        <v>6</v>
      </c>
      <c r="F6" s="151" t="s">
        <v>362</v>
      </c>
      <c r="G6" s="152" t="s">
        <v>453</v>
      </c>
      <c r="H6" s="152" t="s">
        <v>454</v>
      </c>
      <c r="I6" s="152" t="s">
        <v>455</v>
      </c>
      <c r="J6" s="151" t="s">
        <v>364</v>
      </c>
      <c r="K6" s="154" t="s">
        <v>365</v>
      </c>
    </row>
    <row r="7" spans="1:11" ht="15.75" thickBot="1">
      <c r="A7" s="115">
        <v>0</v>
      </c>
      <c r="B7" s="116">
        <v>1</v>
      </c>
      <c r="C7" s="153">
        <v>2</v>
      </c>
      <c r="D7" s="117">
        <v>3</v>
      </c>
      <c r="E7" s="117">
        <v>4</v>
      </c>
      <c r="F7" s="117">
        <v>5</v>
      </c>
      <c r="G7" s="118">
        <v>6</v>
      </c>
      <c r="H7" s="118"/>
      <c r="I7" s="118"/>
      <c r="J7" s="119">
        <v>7</v>
      </c>
      <c r="K7" s="155">
        <v>8</v>
      </c>
    </row>
    <row r="8" spans="1:11" s="111" customFormat="1" ht="15">
      <c r="A8" s="120" t="s">
        <v>12</v>
      </c>
      <c r="B8" s="121"/>
      <c r="C8" s="156" t="s">
        <v>259</v>
      </c>
      <c r="D8" s="122"/>
      <c r="E8" s="123">
        <f>E9+E15+E16+E19</f>
        <v>1239</v>
      </c>
      <c r="F8" s="123">
        <f>F9+F15+F16+F19</f>
        <v>802</v>
      </c>
      <c r="G8" s="123">
        <f>G9+G15+G16+G19</f>
        <v>1117</v>
      </c>
      <c r="H8" s="195"/>
      <c r="I8" s="123">
        <f>I9+I15+I16+I19</f>
        <v>1117</v>
      </c>
      <c r="J8" s="123">
        <f>J9+J15+J16+J19</f>
        <v>325</v>
      </c>
      <c r="K8" s="157">
        <f>K9+K15+K16+K19</f>
        <v>300</v>
      </c>
    </row>
    <row r="9" spans="1:11" ht="15">
      <c r="A9" s="124"/>
      <c r="B9" s="125">
        <v>1</v>
      </c>
      <c r="C9" s="158" t="s">
        <v>366</v>
      </c>
      <c r="D9" s="126"/>
      <c r="E9" s="127">
        <f>E10+E11+E12+E13+E14</f>
        <v>584</v>
      </c>
      <c r="F9" s="127">
        <f>F10+F11+F12+F13+F14</f>
        <v>802</v>
      </c>
      <c r="G9" s="127">
        <f>G10+G11+G12+G13+G14</f>
        <v>872</v>
      </c>
      <c r="H9" s="196"/>
      <c r="I9" s="127">
        <f>I10+I11+I12+I13+I14</f>
        <v>872</v>
      </c>
      <c r="J9" s="127">
        <f>J10+J11+J12+J13+J14</f>
        <v>180</v>
      </c>
      <c r="K9" s="159">
        <f>K10+K11+K12+K13+K14</f>
        <v>190</v>
      </c>
    </row>
    <row r="10" spans="1:11" ht="15">
      <c r="A10" s="124"/>
      <c r="B10" s="125"/>
      <c r="C10" s="158" t="s">
        <v>367</v>
      </c>
      <c r="D10" s="126"/>
      <c r="E10" s="132">
        <v>219</v>
      </c>
      <c r="F10" s="132">
        <v>207</v>
      </c>
      <c r="G10" s="131">
        <v>247</v>
      </c>
      <c r="H10" s="197"/>
      <c r="I10" s="131">
        <v>247</v>
      </c>
      <c r="J10" s="132">
        <v>150</v>
      </c>
      <c r="K10" s="161">
        <v>160</v>
      </c>
    </row>
    <row r="11" spans="1:11" ht="15">
      <c r="A11" s="124"/>
      <c r="B11" s="125"/>
      <c r="C11" s="158" t="s">
        <v>368</v>
      </c>
      <c r="D11" s="126"/>
      <c r="E11" s="132">
        <v>41</v>
      </c>
      <c r="F11" s="132">
        <v>41</v>
      </c>
      <c r="G11" s="180">
        <v>0</v>
      </c>
      <c r="H11" s="197"/>
      <c r="I11" s="180">
        <v>0</v>
      </c>
      <c r="J11" s="132">
        <v>0</v>
      </c>
      <c r="K11" s="161">
        <v>0</v>
      </c>
    </row>
    <row r="12" spans="1:11" ht="15">
      <c r="A12" s="124"/>
      <c r="B12" s="125"/>
      <c r="C12" s="158" t="s">
        <v>369</v>
      </c>
      <c r="D12" s="126"/>
      <c r="E12" s="132">
        <v>15</v>
      </c>
      <c r="F12" s="132">
        <v>245</v>
      </c>
      <c r="G12" s="180">
        <v>245</v>
      </c>
      <c r="H12" s="197"/>
      <c r="I12" s="180">
        <v>245</v>
      </c>
      <c r="J12" s="132"/>
      <c r="K12" s="161"/>
    </row>
    <row r="13" spans="1:11" ht="15">
      <c r="A13" s="124"/>
      <c r="B13" s="125"/>
      <c r="C13" s="158" t="s">
        <v>370</v>
      </c>
      <c r="D13" s="126"/>
      <c r="E13" s="132"/>
      <c r="F13" s="132"/>
      <c r="G13" s="180">
        <v>30</v>
      </c>
      <c r="H13" s="197"/>
      <c r="I13" s="180">
        <v>30</v>
      </c>
      <c r="J13" s="132">
        <v>30</v>
      </c>
      <c r="K13" s="161">
        <v>30</v>
      </c>
    </row>
    <row r="14" spans="1:11" ht="15">
      <c r="A14" s="124"/>
      <c r="B14" s="125"/>
      <c r="C14" s="158" t="s">
        <v>371</v>
      </c>
      <c r="D14" s="126"/>
      <c r="E14" s="132">
        <v>309</v>
      </c>
      <c r="F14" s="132">
        <v>309</v>
      </c>
      <c r="G14" s="180">
        <v>350</v>
      </c>
      <c r="H14" s="197"/>
      <c r="I14" s="180">
        <v>350</v>
      </c>
      <c r="J14" s="132"/>
      <c r="K14" s="161"/>
    </row>
    <row r="15" spans="1:11" ht="15">
      <c r="A15" s="124"/>
      <c r="B15" s="125">
        <v>2</v>
      </c>
      <c r="C15" s="158" t="s">
        <v>260</v>
      </c>
      <c r="D15" s="126"/>
      <c r="E15" s="127"/>
      <c r="F15" s="126"/>
      <c r="G15" s="129"/>
      <c r="H15" s="198"/>
      <c r="I15" s="129"/>
      <c r="J15" s="130"/>
      <c r="K15" s="160"/>
    </row>
    <row r="16" spans="1:11" ht="15">
      <c r="A16" s="124"/>
      <c r="B16" s="125">
        <v>3</v>
      </c>
      <c r="C16" s="158" t="s">
        <v>372</v>
      </c>
      <c r="D16" s="126"/>
      <c r="E16" s="127">
        <f>E17</f>
        <v>655</v>
      </c>
      <c r="F16" s="127">
        <f>F17</f>
        <v>0</v>
      </c>
      <c r="G16" s="127">
        <f>G17</f>
        <v>0</v>
      </c>
      <c r="H16" s="196"/>
      <c r="I16" s="127">
        <f>I17</f>
        <v>0</v>
      </c>
      <c r="J16" s="127">
        <f>J17</f>
        <v>145</v>
      </c>
      <c r="K16" s="159">
        <f>K17</f>
        <v>110</v>
      </c>
    </row>
    <row r="17" spans="1:11" ht="15">
      <c r="A17" s="124"/>
      <c r="B17" s="125"/>
      <c r="C17" s="158" t="s">
        <v>373</v>
      </c>
      <c r="D17" s="126"/>
      <c r="E17" s="132">
        <v>655</v>
      </c>
      <c r="F17" s="130">
        <v>0</v>
      </c>
      <c r="G17" s="131">
        <v>0</v>
      </c>
      <c r="H17" s="197"/>
      <c r="I17" s="131">
        <v>0</v>
      </c>
      <c r="J17" s="132">
        <v>145</v>
      </c>
      <c r="K17" s="161">
        <v>110</v>
      </c>
    </row>
    <row r="18" spans="1:11" ht="15">
      <c r="A18" s="124"/>
      <c r="B18" s="125"/>
      <c r="C18" s="158" t="s">
        <v>374</v>
      </c>
      <c r="D18" s="126"/>
      <c r="E18" s="126"/>
      <c r="F18" s="126"/>
      <c r="G18" s="129"/>
      <c r="H18" s="198"/>
      <c r="I18" s="129"/>
      <c r="J18" s="130"/>
      <c r="K18" s="160"/>
    </row>
    <row r="19" spans="1:11" ht="15">
      <c r="A19" s="124"/>
      <c r="B19" s="125">
        <v>4</v>
      </c>
      <c r="C19" s="158" t="s">
        <v>375</v>
      </c>
      <c r="D19" s="126"/>
      <c r="E19" s="126"/>
      <c r="F19" s="126"/>
      <c r="G19" s="131">
        <f>G20+G21</f>
        <v>245</v>
      </c>
      <c r="H19" s="197"/>
      <c r="I19" s="131">
        <f>I20+I21</f>
        <v>245</v>
      </c>
      <c r="J19" s="130"/>
      <c r="K19" s="160"/>
    </row>
    <row r="20" spans="1:11" ht="15">
      <c r="A20" s="124"/>
      <c r="B20" s="125"/>
      <c r="C20" s="158" t="s">
        <v>376</v>
      </c>
      <c r="D20" s="126"/>
      <c r="E20" s="126"/>
      <c r="F20" s="126"/>
      <c r="G20" s="131">
        <v>245</v>
      </c>
      <c r="H20" s="197"/>
      <c r="I20" s="131">
        <v>245</v>
      </c>
      <c r="J20" s="130"/>
      <c r="K20" s="160"/>
    </row>
    <row r="21" spans="1:11" ht="15">
      <c r="A21" s="124"/>
      <c r="B21" s="125"/>
      <c r="C21" s="158" t="s">
        <v>377</v>
      </c>
      <c r="D21" s="126"/>
      <c r="E21" s="126"/>
      <c r="F21" s="126"/>
      <c r="G21" s="129"/>
      <c r="H21" s="198"/>
      <c r="I21" s="129"/>
      <c r="J21" s="130"/>
      <c r="K21" s="160"/>
    </row>
    <row r="22" spans="1:11" ht="10.5" customHeight="1">
      <c r="A22" s="133"/>
      <c r="B22" s="134"/>
      <c r="C22" s="162" t="s">
        <v>378</v>
      </c>
      <c r="D22" s="130"/>
      <c r="E22" s="130"/>
      <c r="F22" s="130"/>
      <c r="G22" s="129"/>
      <c r="H22" s="198"/>
      <c r="I22" s="129"/>
      <c r="J22" s="130"/>
      <c r="K22" s="160"/>
    </row>
    <row r="23" spans="1:11" s="111" customFormat="1" ht="15">
      <c r="A23" s="135" t="s">
        <v>57</v>
      </c>
      <c r="B23" s="136"/>
      <c r="C23" s="163" t="s">
        <v>379</v>
      </c>
      <c r="D23" s="137"/>
      <c r="E23" s="138">
        <f>E24+E42+E68+E88+E96</f>
        <v>809</v>
      </c>
      <c r="F23" s="138">
        <f>F24+F42+F68+F88+F96</f>
        <v>70</v>
      </c>
      <c r="G23" s="138">
        <f>G24+G42+G68+G88</f>
        <v>1117</v>
      </c>
      <c r="H23" s="199"/>
      <c r="I23" s="199">
        <f>I24+I42+I68+I88</f>
        <v>1117</v>
      </c>
      <c r="J23" s="138">
        <f>J24+J42+J68+J88+J96</f>
        <v>325</v>
      </c>
      <c r="K23" s="164">
        <f>K24+K42+K68+K88+K96</f>
        <v>300</v>
      </c>
    </row>
    <row r="24" spans="1:11" ht="15">
      <c r="A24" s="133"/>
      <c r="B24" s="125">
        <v>1</v>
      </c>
      <c r="C24" s="158" t="s">
        <v>380</v>
      </c>
      <c r="D24" s="126"/>
      <c r="E24" s="127">
        <f>E25+E29+E34+E38</f>
        <v>614</v>
      </c>
      <c r="F24" s="127">
        <f>F25+F29+F34+F38</f>
        <v>27</v>
      </c>
      <c r="G24" s="139">
        <f>G25+G29+G34+G38</f>
        <v>525</v>
      </c>
      <c r="H24" s="200"/>
      <c r="I24" s="139">
        <f>I25+I29+I34+I38</f>
        <v>525</v>
      </c>
      <c r="J24" s="127">
        <f>J25+J29+J34+J38</f>
        <v>0</v>
      </c>
      <c r="K24" s="159">
        <f>K25+K29+K34+K38</f>
        <v>0</v>
      </c>
    </row>
    <row r="25" spans="1:11" ht="15">
      <c r="A25" s="133"/>
      <c r="B25" s="134"/>
      <c r="C25" s="162" t="s">
        <v>381</v>
      </c>
      <c r="D25" s="126"/>
      <c r="E25" s="127"/>
      <c r="F25" s="127"/>
      <c r="G25" s="131"/>
      <c r="H25" s="197"/>
      <c r="I25" s="131"/>
      <c r="J25" s="132"/>
      <c r="K25" s="161"/>
    </row>
    <row r="26" spans="1:11" ht="15">
      <c r="A26" s="133"/>
      <c r="B26" s="134"/>
      <c r="C26" s="162" t="s">
        <v>382</v>
      </c>
      <c r="D26" s="126"/>
      <c r="E26" s="127"/>
      <c r="F26" s="127"/>
      <c r="G26" s="131"/>
      <c r="H26" s="197"/>
      <c r="I26" s="131"/>
      <c r="J26" s="132"/>
      <c r="K26" s="161"/>
    </row>
    <row r="27" spans="1:11" ht="15">
      <c r="A27" s="133"/>
      <c r="B27" s="134"/>
      <c r="C27" s="162" t="s">
        <v>382</v>
      </c>
      <c r="D27" s="126"/>
      <c r="E27" s="127"/>
      <c r="F27" s="127"/>
      <c r="G27" s="131"/>
      <c r="H27" s="197"/>
      <c r="I27" s="131"/>
      <c r="J27" s="132"/>
      <c r="K27" s="161"/>
    </row>
    <row r="28" spans="1:11" ht="10.5" customHeight="1">
      <c r="A28" s="133"/>
      <c r="B28" s="134"/>
      <c r="C28" s="162" t="s">
        <v>383</v>
      </c>
      <c r="D28" s="126"/>
      <c r="E28" s="127"/>
      <c r="F28" s="127"/>
      <c r="G28" s="131"/>
      <c r="H28" s="197"/>
      <c r="I28" s="131"/>
      <c r="J28" s="132"/>
      <c r="K28" s="161"/>
    </row>
    <row r="29" spans="1:11" ht="28.5" customHeight="1">
      <c r="A29" s="133"/>
      <c r="B29" s="134"/>
      <c r="C29" s="162" t="s">
        <v>384</v>
      </c>
      <c r="D29" s="130"/>
      <c r="E29" s="132">
        <f>E30+E31</f>
        <v>614</v>
      </c>
      <c r="F29" s="132">
        <f>F30+F31</f>
        <v>27</v>
      </c>
      <c r="G29" s="132">
        <f>G30+G31</f>
        <v>525</v>
      </c>
      <c r="H29" s="201"/>
      <c r="I29" s="132">
        <f>I30+I31</f>
        <v>525</v>
      </c>
      <c r="J29" s="127"/>
      <c r="K29" s="159"/>
    </row>
    <row r="30" spans="1:11" ht="14.25">
      <c r="A30" s="133"/>
      <c r="B30" s="134"/>
      <c r="C30" s="162" t="s">
        <v>385</v>
      </c>
      <c r="D30" s="179">
        <v>10.2018</v>
      </c>
      <c r="E30" s="132">
        <v>579</v>
      </c>
      <c r="F30" s="132">
        <v>0</v>
      </c>
      <c r="G30" s="131">
        <v>525</v>
      </c>
      <c r="H30" s="197"/>
      <c r="I30" s="131">
        <v>525</v>
      </c>
      <c r="J30" s="132"/>
      <c r="K30" s="161"/>
    </row>
    <row r="31" spans="1:11" ht="14.25">
      <c r="A31" s="133"/>
      <c r="B31" s="134"/>
      <c r="C31" s="162" t="s">
        <v>386</v>
      </c>
      <c r="D31" s="176" t="s">
        <v>420</v>
      </c>
      <c r="E31" s="132">
        <v>35</v>
      </c>
      <c r="F31" s="132">
        <v>27</v>
      </c>
      <c r="G31" s="131">
        <v>0</v>
      </c>
      <c r="H31" s="197"/>
      <c r="I31" s="131">
        <v>0</v>
      </c>
      <c r="J31" s="132"/>
      <c r="K31" s="161"/>
    </row>
    <row r="32" spans="1:11" ht="0.75" customHeight="1">
      <c r="A32" s="133"/>
      <c r="B32" s="134"/>
      <c r="C32" s="162" t="s">
        <v>383</v>
      </c>
      <c r="D32" s="175"/>
      <c r="E32" s="127"/>
      <c r="F32" s="127"/>
      <c r="G32" s="140"/>
      <c r="H32" s="197"/>
      <c r="I32" s="140"/>
      <c r="J32" s="132"/>
      <c r="K32" s="161"/>
    </row>
    <row r="33" spans="1:11" ht="0.75" customHeight="1">
      <c r="A33" s="133"/>
      <c r="B33" s="134"/>
      <c r="C33" s="162"/>
      <c r="D33" s="175"/>
      <c r="E33" s="127"/>
      <c r="F33" s="127"/>
      <c r="G33" s="140"/>
      <c r="H33" s="197"/>
      <c r="I33" s="140"/>
      <c r="J33" s="132"/>
      <c r="K33" s="161"/>
    </row>
    <row r="34" spans="1:11" ht="29.25">
      <c r="A34" s="133"/>
      <c r="B34" s="134"/>
      <c r="C34" s="162" t="s">
        <v>387</v>
      </c>
      <c r="D34" s="175"/>
      <c r="E34" s="127"/>
      <c r="F34" s="127"/>
      <c r="G34" s="139"/>
      <c r="H34" s="200"/>
      <c r="I34" s="139"/>
      <c r="J34" s="127"/>
      <c r="K34" s="159"/>
    </row>
    <row r="35" spans="1:11" ht="15">
      <c r="A35" s="133"/>
      <c r="B35" s="134"/>
      <c r="C35" s="162" t="s">
        <v>388</v>
      </c>
      <c r="D35" s="175"/>
      <c r="E35" s="127"/>
      <c r="F35" s="127"/>
      <c r="G35" s="131"/>
      <c r="H35" s="197"/>
      <c r="I35" s="131"/>
      <c r="J35" s="132"/>
      <c r="K35" s="161"/>
    </row>
    <row r="36" spans="1:11" ht="14.25" customHeight="1">
      <c r="A36" s="133"/>
      <c r="B36" s="134"/>
      <c r="C36" s="162" t="s">
        <v>382</v>
      </c>
      <c r="D36" s="175"/>
      <c r="E36" s="127"/>
      <c r="F36" s="127"/>
      <c r="G36" s="131"/>
      <c r="H36" s="197"/>
      <c r="I36" s="131"/>
      <c r="J36" s="132"/>
      <c r="K36" s="161"/>
    </row>
    <row r="37" spans="1:11" ht="11.25" customHeight="1" hidden="1">
      <c r="A37" s="133"/>
      <c r="B37" s="134"/>
      <c r="C37" s="162" t="s">
        <v>383</v>
      </c>
      <c r="D37" s="175"/>
      <c r="E37" s="127"/>
      <c r="F37" s="127"/>
      <c r="G37" s="140"/>
      <c r="H37" s="197"/>
      <c r="I37" s="140"/>
      <c r="J37" s="132"/>
      <c r="K37" s="161"/>
    </row>
    <row r="38" spans="1:11" ht="29.25">
      <c r="A38" s="133"/>
      <c r="B38" s="134"/>
      <c r="C38" s="162" t="s">
        <v>428</v>
      </c>
      <c r="D38" s="175"/>
      <c r="E38" s="127"/>
      <c r="F38" s="127"/>
      <c r="G38" s="131"/>
      <c r="H38" s="197"/>
      <c r="I38" s="131"/>
      <c r="J38" s="132"/>
      <c r="K38" s="161"/>
    </row>
    <row r="39" spans="1:11" ht="15">
      <c r="A39" s="133"/>
      <c r="B39" s="134"/>
      <c r="C39" s="162" t="s">
        <v>382</v>
      </c>
      <c r="D39" s="175"/>
      <c r="E39" s="127"/>
      <c r="F39" s="127"/>
      <c r="G39" s="131"/>
      <c r="H39" s="197"/>
      <c r="I39" s="131"/>
      <c r="J39" s="132"/>
      <c r="K39" s="161"/>
    </row>
    <row r="40" spans="1:11" ht="15">
      <c r="A40" s="133"/>
      <c r="B40" s="134"/>
      <c r="C40" s="162" t="s">
        <v>382</v>
      </c>
      <c r="D40" s="175"/>
      <c r="E40" s="127"/>
      <c r="F40" s="127"/>
      <c r="G40" s="131"/>
      <c r="H40" s="197"/>
      <c r="I40" s="131"/>
      <c r="J40" s="132"/>
      <c r="K40" s="161"/>
    </row>
    <row r="41" spans="1:11" ht="10.5" customHeight="1">
      <c r="A41" s="133"/>
      <c r="B41" s="134"/>
      <c r="C41" s="162" t="s">
        <v>383</v>
      </c>
      <c r="D41" s="175"/>
      <c r="E41" s="127"/>
      <c r="F41" s="127"/>
      <c r="G41" s="140"/>
      <c r="H41" s="197"/>
      <c r="I41" s="140"/>
      <c r="J41" s="132"/>
      <c r="K41" s="161"/>
    </row>
    <row r="42" spans="1:11" ht="15">
      <c r="A42" s="133"/>
      <c r="B42" s="125">
        <v>2</v>
      </c>
      <c r="C42" s="158" t="s">
        <v>389</v>
      </c>
      <c r="D42" s="175"/>
      <c r="E42" s="127">
        <f>E43+E56+E60+E64</f>
        <v>140</v>
      </c>
      <c r="F42" s="127">
        <f>F43+F56+F60+F64</f>
        <v>8</v>
      </c>
      <c r="G42" s="139">
        <v>477</v>
      </c>
      <c r="H42" s="200" t="s">
        <v>463</v>
      </c>
      <c r="I42" s="200">
        <f>G42+H42</f>
        <v>454</v>
      </c>
      <c r="J42" s="127">
        <f>J43+J56+J60+J64</f>
        <v>0</v>
      </c>
      <c r="K42" s="159">
        <f>K43+K56+K60+K64</f>
        <v>0</v>
      </c>
    </row>
    <row r="43" spans="1:11" ht="15">
      <c r="A43" s="133"/>
      <c r="B43" s="141"/>
      <c r="C43" s="165" t="s">
        <v>381</v>
      </c>
      <c r="D43" s="175"/>
      <c r="E43" s="127">
        <f>E48+E49+E50+E51+E52+E53+E54+E55</f>
        <v>140</v>
      </c>
      <c r="F43" s="127">
        <f>F48+F49+F50+F51+F52+F53+F54+F55</f>
        <v>8</v>
      </c>
      <c r="G43" s="194">
        <f>G44+G45+G46+G47+G48+G49+G50+G51+G52+G53+G54+G55</f>
        <v>477</v>
      </c>
      <c r="H43" s="194">
        <f>H47+H50+H54</f>
        <v>-23</v>
      </c>
      <c r="I43" s="200">
        <f>G43+H43</f>
        <v>454</v>
      </c>
      <c r="J43" s="127"/>
      <c r="K43" s="159"/>
    </row>
    <row r="44" spans="1:11" ht="15">
      <c r="A44" s="133"/>
      <c r="B44" s="141"/>
      <c r="C44" s="193" t="s">
        <v>456</v>
      </c>
      <c r="D44" s="176" t="s">
        <v>421</v>
      </c>
      <c r="E44" s="132">
        <v>23</v>
      </c>
      <c r="F44" s="132"/>
      <c r="G44" s="203"/>
      <c r="H44" s="201"/>
      <c r="I44" s="197"/>
      <c r="J44" s="127"/>
      <c r="K44" s="159"/>
    </row>
    <row r="45" spans="1:11" ht="15">
      <c r="A45" s="133"/>
      <c r="B45" s="141"/>
      <c r="C45" s="193" t="s">
        <v>457</v>
      </c>
      <c r="D45" s="176" t="s">
        <v>445</v>
      </c>
      <c r="E45" s="132">
        <v>391</v>
      </c>
      <c r="F45" s="132"/>
      <c r="G45" s="203"/>
      <c r="H45" s="201"/>
      <c r="I45" s="197"/>
      <c r="J45" s="127"/>
      <c r="K45" s="159"/>
    </row>
    <row r="46" spans="1:11" ht="14.25">
      <c r="A46" s="133"/>
      <c r="B46" s="141"/>
      <c r="C46" s="193" t="s">
        <v>447</v>
      </c>
      <c r="D46" s="176" t="s">
        <v>442</v>
      </c>
      <c r="E46" s="132">
        <v>0</v>
      </c>
      <c r="F46" s="132">
        <v>0</v>
      </c>
      <c r="G46" s="131">
        <v>20</v>
      </c>
      <c r="H46" s="197"/>
      <c r="I46" s="197">
        <f>G46+H46</f>
        <v>20</v>
      </c>
      <c r="J46" s="132"/>
      <c r="K46" s="161"/>
    </row>
    <row r="47" spans="1:11" ht="14.25">
      <c r="A47" s="133"/>
      <c r="B47" s="141"/>
      <c r="C47" s="193" t="s">
        <v>448</v>
      </c>
      <c r="D47" s="176">
        <v>12.2018</v>
      </c>
      <c r="E47" s="132">
        <v>0</v>
      </c>
      <c r="F47" s="132">
        <v>0</v>
      </c>
      <c r="G47" s="131">
        <v>300</v>
      </c>
      <c r="H47" s="197"/>
      <c r="I47" s="197">
        <f>G47+H47</f>
        <v>300</v>
      </c>
      <c r="J47" s="132"/>
      <c r="K47" s="161"/>
    </row>
    <row r="48" spans="1:11" ht="21.75" customHeight="1">
      <c r="A48" s="133"/>
      <c r="B48" s="134"/>
      <c r="C48" s="162" t="s">
        <v>390</v>
      </c>
      <c r="D48" s="176"/>
      <c r="E48" s="132">
        <v>5</v>
      </c>
      <c r="F48" s="132"/>
      <c r="G48" s="131"/>
      <c r="H48" s="197"/>
      <c r="I48" s="197"/>
      <c r="J48" s="132"/>
      <c r="K48" s="161"/>
    </row>
    <row r="49" spans="1:11" ht="14.25">
      <c r="A49" s="133"/>
      <c r="B49" s="134"/>
      <c r="C49" s="162" t="s">
        <v>391</v>
      </c>
      <c r="D49" s="176"/>
      <c r="E49" s="132">
        <v>110</v>
      </c>
      <c r="F49" s="132"/>
      <c r="G49" s="131"/>
      <c r="H49" s="197"/>
      <c r="I49" s="197"/>
      <c r="J49" s="132"/>
      <c r="K49" s="161"/>
    </row>
    <row r="50" spans="1:11" ht="30.75" customHeight="1">
      <c r="A50" s="133"/>
      <c r="B50" s="134"/>
      <c r="C50" s="162" t="s">
        <v>392</v>
      </c>
      <c r="D50" s="176" t="s">
        <v>442</v>
      </c>
      <c r="E50" s="132">
        <v>15</v>
      </c>
      <c r="F50" s="132">
        <v>8</v>
      </c>
      <c r="G50" s="131">
        <v>32</v>
      </c>
      <c r="H50" s="197" t="s">
        <v>460</v>
      </c>
      <c r="I50" s="197">
        <f aca="true" t="shared" si="0" ref="I50:I55">G50+H50</f>
        <v>13</v>
      </c>
      <c r="J50" s="132"/>
      <c r="K50" s="161"/>
    </row>
    <row r="51" spans="1:11" ht="27" customHeight="1">
      <c r="A51" s="133"/>
      <c r="B51" s="134"/>
      <c r="C51" s="162" t="s">
        <v>393</v>
      </c>
      <c r="D51" s="176">
        <v>12.2018</v>
      </c>
      <c r="E51" s="132">
        <v>10</v>
      </c>
      <c r="F51" s="132">
        <v>0</v>
      </c>
      <c r="G51" s="131">
        <v>37</v>
      </c>
      <c r="H51" s="197"/>
      <c r="I51" s="197">
        <f t="shared" si="0"/>
        <v>37</v>
      </c>
      <c r="J51" s="132"/>
      <c r="K51" s="161"/>
    </row>
    <row r="52" spans="1:11" ht="19.5" customHeight="1">
      <c r="A52" s="133"/>
      <c r="B52" s="134"/>
      <c r="C52" s="162" t="s">
        <v>394</v>
      </c>
      <c r="D52" s="176" t="s">
        <v>442</v>
      </c>
      <c r="E52" s="132"/>
      <c r="F52" s="132"/>
      <c r="G52" s="131">
        <v>10</v>
      </c>
      <c r="H52" s="197"/>
      <c r="I52" s="197">
        <f t="shared" si="0"/>
        <v>10</v>
      </c>
      <c r="J52" s="132"/>
      <c r="K52" s="161"/>
    </row>
    <row r="53" spans="1:11" ht="19.5" customHeight="1">
      <c r="A53" s="133"/>
      <c r="B53" s="134"/>
      <c r="C53" s="162" t="s">
        <v>395</v>
      </c>
      <c r="D53" s="176" t="s">
        <v>442</v>
      </c>
      <c r="E53" s="132"/>
      <c r="F53" s="132"/>
      <c r="G53" s="131">
        <v>20</v>
      </c>
      <c r="H53" s="197"/>
      <c r="I53" s="197">
        <f t="shared" si="0"/>
        <v>20</v>
      </c>
      <c r="J53" s="132"/>
      <c r="K53" s="161"/>
    </row>
    <row r="54" spans="1:11" ht="19.5" customHeight="1">
      <c r="A54" s="133"/>
      <c r="B54" s="134"/>
      <c r="C54" s="162" t="s">
        <v>396</v>
      </c>
      <c r="D54" s="176" t="s">
        <v>443</v>
      </c>
      <c r="E54" s="132"/>
      <c r="F54" s="132"/>
      <c r="G54" s="131">
        <v>50</v>
      </c>
      <c r="H54" s="197" t="s">
        <v>459</v>
      </c>
      <c r="I54" s="197">
        <f t="shared" si="0"/>
        <v>46</v>
      </c>
      <c r="J54" s="132"/>
      <c r="K54" s="161"/>
    </row>
    <row r="55" spans="1:11" ht="19.5" customHeight="1">
      <c r="A55" s="133"/>
      <c r="B55" s="134"/>
      <c r="C55" s="162" t="s">
        <v>397</v>
      </c>
      <c r="D55" s="176" t="s">
        <v>442</v>
      </c>
      <c r="E55" s="132"/>
      <c r="F55" s="132"/>
      <c r="G55" s="131">
        <v>8</v>
      </c>
      <c r="H55" s="197"/>
      <c r="I55" s="197">
        <f t="shared" si="0"/>
        <v>8</v>
      </c>
      <c r="J55" s="132"/>
      <c r="K55" s="161"/>
    </row>
    <row r="56" spans="1:11" ht="29.25">
      <c r="A56" s="133"/>
      <c r="B56" s="134"/>
      <c r="C56" s="165" t="s">
        <v>384</v>
      </c>
      <c r="D56" s="142"/>
      <c r="E56" s="132"/>
      <c r="F56" s="132"/>
      <c r="G56" s="131"/>
      <c r="H56" s="197"/>
      <c r="I56" s="200"/>
      <c r="J56" s="132"/>
      <c r="K56" s="161"/>
    </row>
    <row r="57" spans="1:11" ht="15">
      <c r="A57" s="133"/>
      <c r="B57" s="134"/>
      <c r="C57" s="162" t="s">
        <v>382</v>
      </c>
      <c r="D57" s="142"/>
      <c r="E57" s="127"/>
      <c r="F57" s="127"/>
      <c r="G57" s="131"/>
      <c r="H57" s="197"/>
      <c r="I57" s="200"/>
      <c r="J57" s="132"/>
      <c r="K57" s="161"/>
    </row>
    <row r="58" spans="1:11" ht="15">
      <c r="A58" s="133"/>
      <c r="B58" s="134"/>
      <c r="C58" s="162" t="s">
        <v>382</v>
      </c>
      <c r="D58" s="142"/>
      <c r="E58" s="127"/>
      <c r="F58" s="127"/>
      <c r="G58" s="131"/>
      <c r="H58" s="197"/>
      <c r="I58" s="200"/>
      <c r="J58" s="132"/>
      <c r="K58" s="161"/>
    </row>
    <row r="59" spans="1:11" ht="15.75" customHeight="1">
      <c r="A59" s="133"/>
      <c r="B59" s="134"/>
      <c r="C59" s="162" t="s">
        <v>383</v>
      </c>
      <c r="D59" s="142"/>
      <c r="E59" s="127"/>
      <c r="F59" s="127"/>
      <c r="G59" s="140"/>
      <c r="H59" s="197"/>
      <c r="I59" s="200"/>
      <c r="J59" s="132"/>
      <c r="K59" s="161"/>
    </row>
    <row r="60" spans="1:11" ht="29.25">
      <c r="A60" s="133"/>
      <c r="B60" s="134"/>
      <c r="C60" s="162" t="s">
        <v>387</v>
      </c>
      <c r="D60" s="142"/>
      <c r="E60" s="127"/>
      <c r="F60" s="127"/>
      <c r="G60" s="131"/>
      <c r="H60" s="197"/>
      <c r="I60" s="200"/>
      <c r="J60" s="132"/>
      <c r="K60" s="161"/>
    </row>
    <row r="61" spans="1:11" ht="15">
      <c r="A61" s="133"/>
      <c r="B61" s="134"/>
      <c r="C61" s="162" t="s">
        <v>382</v>
      </c>
      <c r="D61" s="142"/>
      <c r="E61" s="127"/>
      <c r="F61" s="127"/>
      <c r="G61" s="131"/>
      <c r="H61" s="197"/>
      <c r="I61" s="200"/>
      <c r="J61" s="132"/>
      <c r="K61" s="161"/>
    </row>
    <row r="62" spans="1:11" ht="15">
      <c r="A62" s="133"/>
      <c r="B62" s="134"/>
      <c r="C62" s="162" t="s">
        <v>382</v>
      </c>
      <c r="D62" s="142"/>
      <c r="E62" s="127"/>
      <c r="F62" s="127"/>
      <c r="G62" s="131"/>
      <c r="H62" s="197"/>
      <c r="I62" s="200"/>
      <c r="J62" s="132"/>
      <c r="K62" s="161"/>
    </row>
    <row r="63" spans="1:11" ht="13.5" customHeight="1">
      <c r="A63" s="133"/>
      <c r="B63" s="134"/>
      <c r="C63" s="162" t="s">
        <v>383</v>
      </c>
      <c r="D63" s="172"/>
      <c r="E63" s="127"/>
      <c r="F63" s="127"/>
      <c r="G63" s="140"/>
      <c r="H63" s="197"/>
      <c r="I63" s="200"/>
      <c r="J63" s="132"/>
      <c r="K63" s="161"/>
    </row>
    <row r="64" spans="1:11" ht="29.25">
      <c r="A64" s="133"/>
      <c r="B64" s="134"/>
      <c r="C64" s="162" t="s">
        <v>428</v>
      </c>
      <c r="D64" s="172"/>
      <c r="E64" s="127"/>
      <c r="F64" s="127"/>
      <c r="G64" s="131"/>
      <c r="H64" s="197"/>
      <c r="I64" s="200"/>
      <c r="J64" s="132"/>
      <c r="K64" s="161"/>
    </row>
    <row r="65" spans="1:11" ht="15">
      <c r="A65" s="133"/>
      <c r="B65" s="134"/>
      <c r="C65" s="162" t="s">
        <v>382</v>
      </c>
      <c r="D65" s="172"/>
      <c r="E65" s="127"/>
      <c r="F65" s="127"/>
      <c r="G65" s="131"/>
      <c r="H65" s="197"/>
      <c r="I65" s="200"/>
      <c r="J65" s="132"/>
      <c r="K65" s="161"/>
    </row>
    <row r="66" spans="1:11" ht="15">
      <c r="A66" s="133"/>
      <c r="B66" s="134"/>
      <c r="C66" s="162" t="s">
        <v>382</v>
      </c>
      <c r="D66" s="172"/>
      <c r="E66" s="127"/>
      <c r="F66" s="127"/>
      <c r="G66" s="131"/>
      <c r="H66" s="197"/>
      <c r="I66" s="200"/>
      <c r="J66" s="132"/>
      <c r="K66" s="161"/>
    </row>
    <row r="67" spans="1:11" ht="10.5" customHeight="1">
      <c r="A67" s="133"/>
      <c r="B67" s="134"/>
      <c r="C67" s="162" t="s">
        <v>383</v>
      </c>
      <c r="D67" s="172"/>
      <c r="E67" s="127"/>
      <c r="F67" s="127"/>
      <c r="G67" s="140"/>
      <c r="H67" s="197"/>
      <c r="I67" s="200"/>
      <c r="J67" s="132"/>
      <c r="K67" s="161"/>
    </row>
    <row r="68" spans="1:11" ht="15">
      <c r="A68" s="133"/>
      <c r="B68" s="125">
        <v>3</v>
      </c>
      <c r="C68" s="158" t="s">
        <v>398</v>
      </c>
      <c r="D68" s="172"/>
      <c r="E68" s="127">
        <f>E69+E73+E80+E84</f>
        <v>0</v>
      </c>
      <c r="F68" s="127">
        <f>F69+F73+F80+F84</f>
        <v>0</v>
      </c>
      <c r="G68" s="128">
        <v>25</v>
      </c>
      <c r="H68" s="200" t="s">
        <v>217</v>
      </c>
      <c r="I68" s="200">
        <f>G68+H68</f>
        <v>25</v>
      </c>
      <c r="J68" s="127">
        <f>J69+J73+J80+J84</f>
        <v>325</v>
      </c>
      <c r="K68" s="159">
        <f>K69+K73+K80+K84</f>
        <v>300</v>
      </c>
    </row>
    <row r="69" spans="1:11" ht="15">
      <c r="A69" s="133"/>
      <c r="B69" s="134"/>
      <c r="C69" s="162" t="s">
        <v>381</v>
      </c>
      <c r="D69" s="172"/>
      <c r="E69" s="127"/>
      <c r="F69" s="127"/>
      <c r="G69" s="131"/>
      <c r="H69" s="197"/>
      <c r="I69" s="200"/>
      <c r="J69" s="132"/>
      <c r="K69" s="161"/>
    </row>
    <row r="70" spans="1:11" ht="15">
      <c r="A70" s="133"/>
      <c r="B70" s="134"/>
      <c r="C70" s="162" t="s">
        <v>382</v>
      </c>
      <c r="D70" s="172"/>
      <c r="E70" s="127"/>
      <c r="F70" s="127"/>
      <c r="G70" s="131"/>
      <c r="H70" s="197"/>
      <c r="I70" s="200"/>
      <c r="J70" s="132"/>
      <c r="K70" s="161"/>
    </row>
    <row r="71" spans="1:11" ht="15">
      <c r="A71" s="133"/>
      <c r="B71" s="134"/>
      <c r="C71" s="162" t="s">
        <v>382</v>
      </c>
      <c r="D71" s="172"/>
      <c r="E71" s="127"/>
      <c r="F71" s="127"/>
      <c r="G71" s="131"/>
      <c r="H71" s="197"/>
      <c r="I71" s="200"/>
      <c r="J71" s="132"/>
      <c r="K71" s="161"/>
    </row>
    <row r="72" spans="1:11" ht="12.75" customHeight="1">
      <c r="A72" s="133"/>
      <c r="B72" s="134"/>
      <c r="C72" s="162" t="s">
        <v>382</v>
      </c>
      <c r="D72" s="172"/>
      <c r="E72" s="127"/>
      <c r="F72" s="127"/>
      <c r="G72" s="140"/>
      <c r="H72" s="197"/>
      <c r="I72" s="200"/>
      <c r="J72" s="132"/>
      <c r="K72" s="161"/>
    </row>
    <row r="73" spans="1:11" ht="29.25">
      <c r="A73" s="133"/>
      <c r="B73" s="134"/>
      <c r="C73" s="162" t="s">
        <v>384</v>
      </c>
      <c r="D73" s="172"/>
      <c r="E73" s="127"/>
      <c r="F73" s="127"/>
      <c r="G73" s="139">
        <v>25</v>
      </c>
      <c r="H73" s="200" t="s">
        <v>217</v>
      </c>
      <c r="I73" s="200">
        <f>G73+H73</f>
        <v>25</v>
      </c>
      <c r="J73" s="139">
        <f>J76+J77+J78+J79</f>
        <v>325</v>
      </c>
      <c r="K73" s="204">
        <f>K76+K77+K78+K79</f>
        <v>300</v>
      </c>
    </row>
    <row r="74" spans="1:11" ht="14.25">
      <c r="A74" s="133"/>
      <c r="B74" s="134"/>
      <c r="C74" s="193" t="s">
        <v>450</v>
      </c>
      <c r="D74" s="176" t="s">
        <v>442</v>
      </c>
      <c r="E74" s="132"/>
      <c r="F74" s="132"/>
      <c r="G74" s="131">
        <v>15</v>
      </c>
      <c r="H74" s="197"/>
      <c r="I74" s="197">
        <f>G74+H74</f>
        <v>15</v>
      </c>
      <c r="J74" s="132"/>
      <c r="K74" s="161"/>
    </row>
    <row r="75" spans="1:11" ht="14.25">
      <c r="A75" s="133"/>
      <c r="B75" s="134"/>
      <c r="C75" s="193" t="s">
        <v>451</v>
      </c>
      <c r="D75" s="176" t="s">
        <v>442</v>
      </c>
      <c r="E75" s="132"/>
      <c r="F75" s="132"/>
      <c r="G75" s="131">
        <v>10</v>
      </c>
      <c r="H75" s="197"/>
      <c r="I75" s="197">
        <f>G75+H75</f>
        <v>10</v>
      </c>
      <c r="J75" s="132"/>
      <c r="K75" s="161"/>
    </row>
    <row r="76" spans="1:11" ht="15">
      <c r="A76" s="133"/>
      <c r="B76" s="134"/>
      <c r="C76" s="162" t="s">
        <v>446</v>
      </c>
      <c r="D76" s="176" t="s">
        <v>422</v>
      </c>
      <c r="E76" s="132"/>
      <c r="F76" s="132"/>
      <c r="G76" s="131"/>
      <c r="H76" s="197"/>
      <c r="I76" s="200"/>
      <c r="J76" s="132">
        <v>25</v>
      </c>
      <c r="K76" s="161"/>
    </row>
    <row r="77" spans="1:11" ht="15">
      <c r="A77" s="133"/>
      <c r="B77" s="134"/>
      <c r="C77" s="162" t="s">
        <v>399</v>
      </c>
      <c r="D77" s="176" t="s">
        <v>423</v>
      </c>
      <c r="E77" s="132"/>
      <c r="F77" s="132"/>
      <c r="G77" s="131"/>
      <c r="H77" s="197"/>
      <c r="I77" s="200"/>
      <c r="J77" s="132">
        <v>300</v>
      </c>
      <c r="K77" s="161"/>
    </row>
    <row r="78" spans="1:11" ht="15.75" customHeight="1">
      <c r="A78" s="133"/>
      <c r="B78" s="134"/>
      <c r="C78" s="162" t="s">
        <v>400</v>
      </c>
      <c r="D78" s="176" t="s">
        <v>424</v>
      </c>
      <c r="E78" s="132"/>
      <c r="F78" s="132"/>
      <c r="G78" s="131"/>
      <c r="H78" s="197"/>
      <c r="I78" s="200"/>
      <c r="J78" s="132">
        <v>0</v>
      </c>
      <c r="K78" s="161">
        <v>25</v>
      </c>
    </row>
    <row r="79" spans="1:11" ht="17.25" customHeight="1">
      <c r="A79" s="133"/>
      <c r="B79" s="134"/>
      <c r="C79" s="162" t="s">
        <v>401</v>
      </c>
      <c r="D79" s="176" t="s">
        <v>425</v>
      </c>
      <c r="E79" s="132"/>
      <c r="F79" s="132"/>
      <c r="G79" s="131"/>
      <c r="H79" s="197"/>
      <c r="I79" s="200"/>
      <c r="J79" s="132">
        <v>0</v>
      </c>
      <c r="K79" s="161">
        <v>275</v>
      </c>
    </row>
    <row r="80" spans="1:11" ht="29.25">
      <c r="A80" s="133"/>
      <c r="B80" s="134"/>
      <c r="C80" s="162" t="s">
        <v>387</v>
      </c>
      <c r="D80" s="172"/>
      <c r="E80" s="127"/>
      <c r="F80" s="127"/>
      <c r="G80" s="139"/>
      <c r="H80" s="200"/>
      <c r="I80" s="200"/>
      <c r="J80" s="132"/>
      <c r="K80" s="161"/>
    </row>
    <row r="81" spans="1:11" ht="15">
      <c r="A81" s="133"/>
      <c r="B81" s="134"/>
      <c r="C81" s="162" t="s">
        <v>382</v>
      </c>
      <c r="D81" s="172"/>
      <c r="E81" s="127"/>
      <c r="F81" s="127"/>
      <c r="G81" s="139"/>
      <c r="H81" s="200"/>
      <c r="I81" s="200"/>
      <c r="J81" s="132"/>
      <c r="K81" s="161"/>
    </row>
    <row r="82" spans="1:11" ht="15">
      <c r="A82" s="133"/>
      <c r="B82" s="134"/>
      <c r="C82" s="162" t="s">
        <v>382</v>
      </c>
      <c r="D82" s="172"/>
      <c r="E82" s="127"/>
      <c r="F82" s="127"/>
      <c r="G82" s="128"/>
      <c r="H82" s="200"/>
      <c r="I82" s="200"/>
      <c r="J82" s="132"/>
      <c r="K82" s="161"/>
    </row>
    <row r="83" spans="1:11" ht="18" customHeight="1">
      <c r="A83" s="133"/>
      <c r="B83" s="134"/>
      <c r="C83" s="162" t="s">
        <v>382</v>
      </c>
      <c r="D83" s="172"/>
      <c r="E83" s="127"/>
      <c r="F83" s="127"/>
      <c r="G83" s="128"/>
      <c r="H83" s="200"/>
      <c r="I83" s="200"/>
      <c r="J83" s="132"/>
      <c r="K83" s="161"/>
    </row>
    <row r="84" spans="1:11" ht="41.25" customHeight="1">
      <c r="A84" s="133"/>
      <c r="B84" s="134"/>
      <c r="C84" s="162" t="s">
        <v>428</v>
      </c>
      <c r="D84" s="172"/>
      <c r="E84" s="127"/>
      <c r="F84" s="127"/>
      <c r="G84" s="128"/>
      <c r="H84" s="200"/>
      <c r="I84" s="200"/>
      <c r="J84" s="132"/>
      <c r="K84" s="161"/>
    </row>
    <row r="85" spans="1:11" ht="15">
      <c r="A85" s="133"/>
      <c r="B85" s="134"/>
      <c r="C85" s="162" t="s">
        <v>382</v>
      </c>
      <c r="D85" s="172"/>
      <c r="E85" s="127"/>
      <c r="F85" s="127"/>
      <c r="G85" s="139"/>
      <c r="H85" s="200"/>
      <c r="I85" s="200"/>
      <c r="J85" s="132"/>
      <c r="K85" s="161"/>
    </row>
    <row r="86" spans="1:11" ht="15">
      <c r="A86" s="133"/>
      <c r="B86" s="134"/>
      <c r="C86" s="162" t="s">
        <v>382</v>
      </c>
      <c r="D86" s="172"/>
      <c r="E86" s="127"/>
      <c r="F86" s="127"/>
      <c r="G86" s="139"/>
      <c r="H86" s="200"/>
      <c r="I86" s="200"/>
      <c r="J86" s="132"/>
      <c r="K86" s="161"/>
    </row>
    <row r="87" spans="1:11" ht="11.25" customHeight="1">
      <c r="A87" s="133"/>
      <c r="B87" s="134"/>
      <c r="C87" s="162" t="s">
        <v>383</v>
      </c>
      <c r="D87" s="172"/>
      <c r="E87" s="127"/>
      <c r="F87" s="127"/>
      <c r="G87" s="139"/>
      <c r="H87" s="200"/>
      <c r="I87" s="200"/>
      <c r="J87" s="132"/>
      <c r="K87" s="161"/>
    </row>
    <row r="88" spans="1:11" ht="15">
      <c r="A88" s="133"/>
      <c r="B88" s="125">
        <v>4</v>
      </c>
      <c r="C88" s="158" t="s">
        <v>402</v>
      </c>
      <c r="D88" s="172"/>
      <c r="E88" s="127">
        <f>E89+E90+E91+E94+E95</f>
        <v>55</v>
      </c>
      <c r="F88" s="127">
        <f>F89+F90+F91+F94+F95</f>
        <v>35</v>
      </c>
      <c r="G88" s="127">
        <f>G90+G91+G92+G93+G94+G95</f>
        <v>90</v>
      </c>
      <c r="H88" s="196" t="s">
        <v>461</v>
      </c>
      <c r="I88" s="200">
        <f>G88+H88</f>
        <v>113</v>
      </c>
      <c r="J88" s="127"/>
      <c r="K88" s="127"/>
    </row>
    <row r="89" spans="1:11" ht="15">
      <c r="A89" s="133"/>
      <c r="B89" s="125"/>
      <c r="C89" s="162" t="s">
        <v>403</v>
      </c>
      <c r="D89" s="176" t="s">
        <v>426</v>
      </c>
      <c r="E89" s="132">
        <v>35</v>
      </c>
      <c r="F89" s="132">
        <v>35</v>
      </c>
      <c r="G89" s="140"/>
      <c r="H89" s="197"/>
      <c r="I89" s="200"/>
      <c r="J89" s="132"/>
      <c r="K89" s="161"/>
    </row>
    <row r="90" spans="1:11" ht="15">
      <c r="A90" s="133"/>
      <c r="B90" s="125"/>
      <c r="C90" s="162" t="s">
        <v>404</v>
      </c>
      <c r="D90" s="176" t="s">
        <v>421</v>
      </c>
      <c r="E90" s="132">
        <v>0</v>
      </c>
      <c r="F90" s="132">
        <v>0</v>
      </c>
      <c r="G90" s="140">
        <v>15</v>
      </c>
      <c r="H90" s="197"/>
      <c r="I90" s="197">
        <f>G90+H90</f>
        <v>15</v>
      </c>
      <c r="J90" s="132"/>
      <c r="K90" s="161"/>
    </row>
    <row r="91" spans="1:11" ht="15">
      <c r="A91" s="133"/>
      <c r="B91" s="125"/>
      <c r="C91" s="162" t="s">
        <v>405</v>
      </c>
      <c r="D91" s="176" t="s">
        <v>444</v>
      </c>
      <c r="E91" s="132"/>
      <c r="F91" s="132"/>
      <c r="G91" s="140">
        <v>10</v>
      </c>
      <c r="H91" s="197"/>
      <c r="I91" s="197">
        <f>G91+H91</f>
        <v>10</v>
      </c>
      <c r="J91" s="132"/>
      <c r="K91" s="161"/>
    </row>
    <row r="92" spans="1:11" ht="15">
      <c r="A92" s="133"/>
      <c r="B92" s="125"/>
      <c r="C92" s="162" t="s">
        <v>458</v>
      </c>
      <c r="D92" s="176" t="s">
        <v>444</v>
      </c>
      <c r="E92" s="132"/>
      <c r="F92" s="132"/>
      <c r="G92" s="140">
        <v>0</v>
      </c>
      <c r="H92" s="197" t="s">
        <v>461</v>
      </c>
      <c r="I92" s="197" t="s">
        <v>462</v>
      </c>
      <c r="J92" s="132"/>
      <c r="K92" s="161"/>
    </row>
    <row r="93" spans="1:11" ht="15">
      <c r="A93" s="133"/>
      <c r="B93" s="125"/>
      <c r="C93" s="162" t="s">
        <v>449</v>
      </c>
      <c r="D93" s="176" t="s">
        <v>442</v>
      </c>
      <c r="E93" s="132"/>
      <c r="F93" s="132"/>
      <c r="G93" s="140">
        <v>5</v>
      </c>
      <c r="H93" s="197"/>
      <c r="I93" s="197">
        <f>G93+H93</f>
        <v>5</v>
      </c>
      <c r="J93" s="132"/>
      <c r="K93" s="161"/>
    </row>
    <row r="94" spans="1:11" ht="15">
      <c r="A94" s="133"/>
      <c r="B94" s="125"/>
      <c r="C94" s="162" t="s">
        <v>452</v>
      </c>
      <c r="D94" s="176" t="s">
        <v>445</v>
      </c>
      <c r="E94" s="132">
        <v>20</v>
      </c>
      <c r="F94" s="132">
        <v>0</v>
      </c>
      <c r="G94" s="140">
        <v>20</v>
      </c>
      <c r="H94" s="197"/>
      <c r="I94" s="197">
        <f>G94+H94</f>
        <v>20</v>
      </c>
      <c r="J94" s="132"/>
      <c r="K94" s="161"/>
    </row>
    <row r="95" spans="1:11" ht="15">
      <c r="A95" s="133"/>
      <c r="B95" s="125"/>
      <c r="C95" s="162" t="s">
        <v>406</v>
      </c>
      <c r="D95" s="176">
        <v>10.2018</v>
      </c>
      <c r="E95" s="132"/>
      <c r="F95" s="132"/>
      <c r="G95" s="140">
        <v>40</v>
      </c>
      <c r="H95" s="197"/>
      <c r="I95" s="197">
        <f>G95+H95</f>
        <v>40</v>
      </c>
      <c r="J95" s="132"/>
      <c r="K95" s="161"/>
    </row>
    <row r="96" spans="1:11" ht="15">
      <c r="A96" s="133"/>
      <c r="B96" s="143">
        <v>5</v>
      </c>
      <c r="C96" s="166" t="s">
        <v>407</v>
      </c>
      <c r="D96" s="177"/>
      <c r="E96" s="178"/>
      <c r="F96" s="178"/>
      <c r="G96" s="140"/>
      <c r="H96" s="197"/>
      <c r="I96" s="140"/>
      <c r="J96" s="132"/>
      <c r="K96" s="161"/>
    </row>
    <row r="97" spans="1:11" ht="15">
      <c r="A97" s="133"/>
      <c r="B97" s="134"/>
      <c r="C97" s="158" t="s">
        <v>408</v>
      </c>
      <c r="D97" s="172"/>
      <c r="E97" s="127"/>
      <c r="F97" s="127"/>
      <c r="G97" s="140"/>
      <c r="H97" s="197"/>
      <c r="I97" s="140"/>
      <c r="J97" s="132"/>
      <c r="K97" s="161"/>
    </row>
    <row r="98" spans="1:11" ht="15.75" thickBot="1">
      <c r="A98" s="144"/>
      <c r="B98" s="145"/>
      <c r="C98" s="167" t="s">
        <v>409</v>
      </c>
      <c r="D98" s="173"/>
      <c r="E98" s="168"/>
      <c r="F98" s="168"/>
      <c r="G98" s="169"/>
      <c r="H98" s="202"/>
      <c r="I98" s="169"/>
      <c r="J98" s="170"/>
      <c r="K98" s="171"/>
    </row>
    <row r="99" spans="1:11" ht="15">
      <c r="A99" s="181"/>
      <c r="B99" s="181"/>
      <c r="C99" s="182"/>
      <c r="D99" s="183"/>
      <c r="E99" s="113"/>
      <c r="F99" s="113"/>
      <c r="G99" s="184"/>
      <c r="H99" s="184"/>
      <c r="I99" s="184"/>
      <c r="J99" s="185"/>
      <c r="K99" s="185"/>
    </row>
    <row r="100" spans="1:11" ht="15">
      <c r="A100" s="181"/>
      <c r="B100" s="181"/>
      <c r="C100" s="182"/>
      <c r="D100" s="183"/>
      <c r="E100" s="113"/>
      <c r="F100" s="113"/>
      <c r="G100" s="184"/>
      <c r="H100" s="184"/>
      <c r="I100" s="184"/>
      <c r="J100" s="185"/>
      <c r="K100" s="185"/>
    </row>
    <row r="101" spans="1:11" ht="15">
      <c r="A101" s="181"/>
      <c r="B101" s="181"/>
      <c r="C101" s="182"/>
      <c r="D101" s="183"/>
      <c r="E101" s="113"/>
      <c r="F101" s="113"/>
      <c r="G101" s="184"/>
      <c r="H101" s="184"/>
      <c r="I101" s="184"/>
      <c r="J101" s="185"/>
      <c r="K101" s="185"/>
    </row>
    <row r="102" spans="3:10" ht="25.5" customHeight="1">
      <c r="C102" s="267" t="s">
        <v>334</v>
      </c>
      <c r="D102" s="267"/>
      <c r="E102" s="269" t="s">
        <v>272</v>
      </c>
      <c r="F102" s="269"/>
      <c r="G102" s="146"/>
      <c r="H102" s="146"/>
      <c r="I102" s="146"/>
      <c r="J102" s="146"/>
    </row>
    <row r="103" spans="3:10" ht="16.5" customHeight="1">
      <c r="C103" s="264" t="s">
        <v>335</v>
      </c>
      <c r="D103" s="264"/>
      <c r="E103" s="268" t="s">
        <v>204</v>
      </c>
      <c r="F103" s="268"/>
      <c r="G103" s="99"/>
      <c r="H103" s="99"/>
      <c r="I103" s="99"/>
      <c r="J103" s="147"/>
    </row>
    <row r="104" spans="5:10" ht="12.75" customHeight="1">
      <c r="E104" s="268"/>
      <c r="F104" s="268"/>
      <c r="G104" s="147"/>
      <c r="H104" s="147"/>
      <c r="I104" s="147"/>
      <c r="J104" s="147"/>
    </row>
    <row r="105" spans="3:10" ht="19.5" customHeight="1">
      <c r="C105" s="267" t="s">
        <v>336</v>
      </c>
      <c r="D105" s="267"/>
      <c r="E105"/>
      <c r="F105"/>
      <c r="G105" s="148"/>
      <c r="H105" s="148"/>
      <c r="I105" s="148"/>
      <c r="J105" s="148"/>
    </row>
    <row r="106" spans="3:10" ht="12.75" customHeight="1">
      <c r="C106" s="264" t="s">
        <v>337</v>
      </c>
      <c r="D106" s="264"/>
      <c r="E106" s="265" t="s">
        <v>338</v>
      </c>
      <c r="F106" s="265"/>
      <c r="G106" s="146"/>
      <c r="H106" s="146"/>
      <c r="I106" s="146"/>
      <c r="J106" s="146"/>
    </row>
    <row r="107" spans="3:10" ht="12.75" customHeight="1">
      <c r="C107" s="148"/>
      <c r="D107" s="174"/>
      <c r="E107" s="266" t="s">
        <v>429</v>
      </c>
      <c r="F107" s="266"/>
      <c r="G107" s="149"/>
      <c r="H107" s="149"/>
      <c r="I107" s="149"/>
      <c r="J107" s="149"/>
    </row>
    <row r="108" spans="3:10" ht="16.5" customHeight="1">
      <c r="C108" s="267" t="s">
        <v>340</v>
      </c>
      <c r="D108" s="267"/>
      <c r="E108" s="268" t="s">
        <v>341</v>
      </c>
      <c r="F108" s="268"/>
      <c r="G108" s="150"/>
      <c r="H108" s="150"/>
      <c r="I108" s="150"/>
      <c r="J108" s="150"/>
    </row>
    <row r="109" spans="3:4" ht="12.75" customHeight="1">
      <c r="C109" s="264" t="s">
        <v>342</v>
      </c>
      <c r="D109" s="264"/>
    </row>
    <row r="110" spans="3:4" ht="12.75" customHeight="1">
      <c r="C110" s="99"/>
      <c r="D110" s="99"/>
    </row>
  </sheetData>
  <sheetProtection/>
  <mergeCells count="19">
    <mergeCell ref="A2:J2"/>
    <mergeCell ref="A5:A6"/>
    <mergeCell ref="B5:B6"/>
    <mergeCell ref="C5:C6"/>
    <mergeCell ref="D5:D6"/>
    <mergeCell ref="E5:F5"/>
    <mergeCell ref="G5:K5"/>
    <mergeCell ref="C102:D102"/>
    <mergeCell ref="E102:F102"/>
    <mergeCell ref="C103:D103"/>
    <mergeCell ref="E103:F103"/>
    <mergeCell ref="E104:F104"/>
    <mergeCell ref="C105:D105"/>
    <mergeCell ref="C106:D106"/>
    <mergeCell ref="E106:F106"/>
    <mergeCell ref="E107:F107"/>
    <mergeCell ref="C108:D108"/>
    <mergeCell ref="E108:F108"/>
    <mergeCell ref="C109:D109"/>
  </mergeCells>
  <printOptions/>
  <pageMargins left="0.27" right="0.21" top="0.3" bottom="0.43" header="0.2" footer="0.26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2018-12-20T06:31:48Z</cp:lastPrinted>
  <dcterms:created xsi:type="dcterms:W3CDTF">2018-07-10T14:23:06Z</dcterms:created>
  <dcterms:modified xsi:type="dcterms:W3CDTF">2018-12-20T06:43:25Z</dcterms:modified>
  <cp:category/>
  <cp:version/>
  <cp:contentType/>
  <cp:contentStatus/>
</cp:coreProperties>
</file>