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50" windowHeight="11640" tabRatio="619" activeTab="1"/>
  </bookViews>
  <sheets>
    <sheet name="Anexa2" sheetId="1" r:id="rId1"/>
    <sheet name="Anexa 1" sheetId="2" r:id="rId2"/>
    <sheet name="Anexa 4" sheetId="3" r:id="rId3"/>
  </sheets>
  <definedNames>
    <definedName name="_xlnm.Print_Area" localSheetId="1">'Anexa 1'!$A$2:$M$78</definedName>
    <definedName name="_xlnm.Print_Area" localSheetId="0">'Anexa2'!$A$1:$S$185</definedName>
    <definedName name="_xlnm.Print_Titles" localSheetId="0">'Anexa2'!$8:$11</definedName>
  </definedNames>
  <calcPr fullCalcOnLoad="1"/>
</workbook>
</file>

<file path=xl/sharedStrings.xml><?xml version="1.0" encoding="utf-8"?>
<sst xmlns="http://schemas.openxmlformats.org/spreadsheetml/2006/main" count="538" uniqueCount="393">
  <si>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</si>
  <si>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</si>
  <si>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</si>
  <si>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</si>
  <si>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</si>
  <si>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</si>
  <si>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</si>
  <si>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</si>
  <si>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</si>
  <si>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</si>
  <si>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</si>
  <si>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</si>
  <si>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</si>
  <si>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</si>
  <si>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</si>
  <si>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</si>
  <si>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</si>
  <si>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</si>
  <si>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</si>
  <si>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</si>
  <si>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</si>
  <si>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</si>
  <si>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</si>
  <si>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</si>
  <si>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</si>
  <si>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</si>
  <si>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</si>
  <si>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</si>
  <si>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</si>
  <si>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</si>
  <si>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</si>
  <si>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</si>
  <si>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</si>
  <si>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</si>
  <si>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</si>
  <si>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</si>
  <si>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</si>
  <si>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</si>
  <si>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</si>
  <si>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</si>
  <si>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</si>
  <si>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</si>
  <si>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</si>
  <si>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Nr. rd.</t>
  </si>
  <si>
    <t xml:space="preserve"> Aprobat</t>
  </si>
  <si>
    <t>Rezerve legale</t>
  </si>
  <si>
    <t>Alte rezerve reprezentând facilităţi fiscale prevăzute de lege</t>
  </si>
  <si>
    <t>X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</si>
  <si>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</si>
  <si>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</si>
  <si>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</si>
  <si>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</si>
  <si>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</si>
  <si>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</si>
  <si>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</si>
  <si>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</si>
  <si>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</si>
  <si>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</si>
  <si>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</si>
  <si>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</si>
  <si>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</si>
  <si>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</si>
  <si>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</si>
  <si>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</si>
  <si>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</si>
  <si>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</si>
  <si>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</si>
  <si>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</si>
  <si>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</si>
  <si>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</si>
  <si>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</si>
  <si>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</si>
  <si>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</si>
  <si>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</si>
  <si>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</si>
  <si>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</si>
  <si>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</si>
  <si>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</si>
  <si>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</si>
  <si>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</si>
  <si>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</si>
  <si>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</si>
  <si>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</si>
  <si>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</si>
  <si>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</si>
  <si>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</si>
  <si>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</si>
  <si>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</si>
  <si>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 xml:space="preserve"> CONDUCĂTORUL UNITĂŢII, 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</si>
  <si>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</si>
  <si>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</si>
  <si>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</si>
  <si>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</si>
  <si>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</si>
  <si>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</si>
  <si>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</si>
  <si>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</si>
  <si>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</si>
  <si>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</si>
  <si>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</si>
  <si>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</si>
  <si>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</si>
  <si>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</si>
  <si>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</si>
  <si>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</si>
  <si>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</si>
  <si>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</si>
  <si>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</si>
  <si>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</si>
  <si>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</si>
  <si>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</si>
  <si>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</si>
  <si>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</si>
  <si>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</si>
  <si>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</si>
  <si>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</si>
  <si>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</si>
  <si>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</si>
  <si>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</si>
  <si>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</si>
  <si>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</si>
  <si>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</si>
  <si>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</si>
  <si>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</si>
  <si>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</si>
  <si>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</si>
  <si>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</si>
  <si>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</si>
  <si>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</si>
  <si>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</si>
  <si>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</si>
  <si>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</si>
  <si>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</si>
  <si>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</si>
  <si>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</si>
  <si>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</si>
  <si>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</si>
  <si>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</si>
  <si>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</si>
  <si>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</si>
  <si>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</si>
  <si>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</si>
  <si>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</si>
  <si>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</si>
  <si>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</si>
  <si>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</si>
  <si>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</si>
  <si>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</si>
  <si>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 xml:space="preserve"> b) sporuri, prime şi alte bonificaţii aferente salariului de bază (conform CCM)</t>
  </si>
  <si>
    <t>Detalierea indicatorilor economico-financiari prevăzuţi în bugetul de venituri şi cheltuieli</t>
  </si>
  <si>
    <t>cheltuieli aferente transferurilor pentru plata personalului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</si>
  <si>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</si>
  <si>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</si>
  <si>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</si>
  <si>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</si>
  <si>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</si>
  <si>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</si>
  <si>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</si>
  <si>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</si>
  <si>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</si>
  <si>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</si>
  <si>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</si>
  <si>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</si>
  <si>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</si>
  <si>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</si>
  <si>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</si>
  <si>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</si>
  <si>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</si>
  <si>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</si>
  <si>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</si>
  <si>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</si>
  <si>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</si>
  <si>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</si>
  <si>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</si>
  <si>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</si>
  <si>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</si>
  <si>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</si>
  <si>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</si>
  <si>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</si>
  <si>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</si>
  <si>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</si>
  <si>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</si>
  <si>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</si>
  <si>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</si>
  <si>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</si>
  <si>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</si>
  <si>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</si>
  <si>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</si>
  <si>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</si>
  <si>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</si>
  <si>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</si>
  <si>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</si>
  <si>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</si>
  <si>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</si>
  <si>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</si>
  <si>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</si>
  <si>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</si>
  <si>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</si>
  <si>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</si>
  <si>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</si>
  <si>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</si>
  <si>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</si>
  <si>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</si>
  <si>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</si>
  <si>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</si>
  <si>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</si>
  <si>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</si>
  <si>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</si>
  <si>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</si>
  <si>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</si>
  <si>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</si>
  <si>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</si>
  <si>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</si>
  <si>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</si>
  <si>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</si>
  <si>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</si>
  <si>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</si>
  <si>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</si>
  <si>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</si>
  <si>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</si>
  <si>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</si>
  <si>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>cheltuieli cu majorări şi penalităţi (Rd.122+Rd.123), din care:</t>
  </si>
  <si>
    <t>D. Alte cheltuieli de exploatare (Rd.121+Rd.124+Rd.125+Rd.126+Rd.127+Rd.128), din care: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</si>
  <si>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</si>
  <si>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</si>
  <si>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</si>
  <si>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</si>
  <si>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</si>
  <si>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</si>
  <si>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</si>
  <si>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</si>
  <si>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</si>
  <si>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</si>
  <si>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</si>
  <si>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</si>
  <si>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</si>
  <si>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</si>
  <si>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</si>
  <si>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</si>
  <si>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</si>
  <si>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</si>
  <si>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</si>
  <si>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</si>
  <si>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</si>
  <si>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</si>
  <si>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</si>
  <si>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</si>
  <si>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</si>
  <si>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</si>
  <si>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</si>
  <si>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 xml:space="preserve"> - de la alte entitati</t>
  </si>
  <si>
    <t>- provizioane in legatura cu contractul de mandat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</si>
  <si>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</si>
  <si>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</si>
  <si>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</si>
  <si>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</si>
  <si>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</si>
  <si>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Productivitatea muncii în unităţi valorice pe total personal mediu (mii lei/persoană) (Rd.2/Rd.49)</t>
  </si>
  <si>
    <t>Venituri totale din exploatare (Rd.3+Rd.8+Rd.9+Rd.12+Rd.13+Rd.14), din care:</t>
  </si>
  <si>
    <t>C. Cheltuieli cu personalul (Rd.87+Rd.100+Rd.104+Rd.113), din care:</t>
  </si>
  <si>
    <t>Productivitatea muncii în unităţi valorice pe total personal mediu (lei/persoană) (Rd.2/Rd.153)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</si>
  <si>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</si>
  <si>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</si>
  <si>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</si>
  <si>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>Alte repartizări prevăzute de lege investitii</t>
  </si>
  <si>
    <t xml:space="preserve">cheltuieli cu materiile prime si materiale </t>
  </si>
  <si>
    <t>cheltuieli de deplasare, detaşare, transfer, din care:</t>
  </si>
  <si>
    <t xml:space="preserve">cheltuieli cu alte taxe şi impozite </t>
  </si>
  <si>
    <t>RAADPFL CRAIOVA</t>
  </si>
  <si>
    <r>
      <t xml:space="preserve">      -</t>
    </r>
    <r>
      <rPr>
        <b/>
        <i/>
        <sz val="10"/>
        <rFont val="Arial"/>
        <family val="2"/>
      </rPr>
      <t>aferente bunurilor de natura domeniului public</t>
    </r>
  </si>
  <si>
    <t xml:space="preserve"> RAADPFL CRAIOVA</t>
  </si>
  <si>
    <r>
      <rPr>
        <b/>
        <sz val="12"/>
        <rFont val="Arial"/>
        <family val="2"/>
      </rPr>
      <t xml:space="preserve"> CONDUCĂTORUL UNITĂŢII,</t>
    </r>
    <r>
      <rPr>
        <b/>
        <sz val="10"/>
        <rFont val="Arial"/>
        <family val="2"/>
      </rPr>
      <t xml:space="preserve"> </t>
    </r>
  </si>
  <si>
    <t xml:space="preserve"> FILIP AURELIA</t>
  </si>
  <si>
    <t>Acoperirea pierderilor contabile din anii precedenti</t>
  </si>
  <si>
    <t>6b</t>
  </si>
  <si>
    <t>6c</t>
  </si>
  <si>
    <t>TrimI</t>
  </si>
  <si>
    <t>TrimII</t>
  </si>
  <si>
    <t>TrimIII</t>
  </si>
  <si>
    <t>6a</t>
  </si>
  <si>
    <t xml:space="preserve">  </t>
  </si>
  <si>
    <t>DIRECTOR ECONOMIC,</t>
  </si>
  <si>
    <t>RO7403230</t>
  </si>
  <si>
    <t>conform   HCL 481/21.12.2017</t>
  </si>
  <si>
    <t>6d</t>
  </si>
  <si>
    <t>conform   HCA 182/03.12.2017</t>
  </si>
  <si>
    <t>Realizat an 2017</t>
  </si>
  <si>
    <t>An 2018</t>
  </si>
  <si>
    <t>Ec.POPESCU IULIANA</t>
  </si>
  <si>
    <t>Programul de investiţii, dotări şi sursele de finanţare</t>
  </si>
  <si>
    <t>Data finalizării investiţiei</t>
  </si>
  <si>
    <t>Valoare</t>
  </si>
  <si>
    <t>Aprobat</t>
  </si>
  <si>
    <t>Realizat/ Preliminat</t>
  </si>
  <si>
    <t>an 2019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</si>
  <si>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</si>
  <si>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</si>
  <si>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</si>
  <si>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</si>
  <si>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</si>
  <si>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</si>
  <si>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</si>
  <si>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</si>
  <si>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(denumire sursă)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</si>
  <si>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</si>
  <si>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</si>
  <si>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</si>
  <si>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</si>
  <si>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</si>
  <si>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</si>
  <si>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</si>
  <si>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</si>
  <si>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</si>
  <si>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</si>
  <si>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</si>
  <si>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 xml:space="preserve"> Modernizare sera  Parc Nicolae Romanescu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</si>
  <si>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</si>
  <si>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</si>
  <si>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</si>
  <si>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</si>
  <si>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>FILIP AURELIA</t>
  </si>
  <si>
    <t>a) cheltuieli sociale prevăzute la art. 25  din Legea nr227/2015 privind Codul Fiscal cu modificarile si completarile ulterioare</t>
  </si>
  <si>
    <t>Venituri totale din exploatare(rd2)</t>
  </si>
  <si>
    <t>Venituri totale din subventii si transferuri</t>
  </si>
  <si>
    <t>Alte venituri care nu se iau in calcul la determinarea productivitatii muncii cf Legii anuale a bugetului de stat</t>
  </si>
  <si>
    <t>Cheltuieli de natură salarială (Rd.87),din care:</t>
  </si>
  <si>
    <t xml:space="preserve">         RO7403230</t>
  </si>
  <si>
    <t>Anexa nr4</t>
  </si>
  <si>
    <t>PROIECT DE BUGET DE VENITURI SI CHELTUIELI PE ANUL 2018 AL RAADPFL CRAIOVA</t>
  </si>
  <si>
    <t>cheltuieli cu contributiile datorate de angajator</t>
  </si>
  <si>
    <t>*</t>
  </si>
  <si>
    <t>Castigul mediu lunar pe salariat(lei/pers) deterninat pe baza cheltuielilor de natura salariala [(rd.147-rd93-rd98)/rd153]/12*1000</t>
  </si>
  <si>
    <t>x</t>
  </si>
  <si>
    <t>an precedent 2017</t>
  </si>
  <si>
    <t>Castigul mediu  lunar pe salariat (lei/persoană) determinat pe baza cheltuielilor de natură salarială*</t>
  </si>
  <si>
    <t>Castigul mediu lunar pe salariat deterninat pe baza cheltuielilor de natura salariala, recalculat cf Legii anuale a bugetului de stat**</t>
  </si>
  <si>
    <t>**</t>
  </si>
  <si>
    <t>Rd50=Rd 154 dinAnexa 2</t>
  </si>
  <si>
    <t>Rd51=Rd 155 dinAnexa 2</t>
  </si>
  <si>
    <t>an 2020</t>
  </si>
  <si>
    <t>Cheltuieli cu contributiile datorate de angajator</t>
  </si>
  <si>
    <t>Câştigul mediu  lunar pe salariat (lei/persoană) determinat pe baza cheltuielilor de natură salarială, recalculat cf Legii anuale a bugetului de stat</t>
  </si>
  <si>
    <t>Productivitatea muncii în unităţi valorice pe total personal mediu recalculat cf Legii anuale a bugetului de stat</t>
  </si>
  <si>
    <t>Productivitatea muncii în unităţi valorice pe total personal mediu recalculat cf Legii anuale a bugetului de stat(mii lei/persoană) (Rd.2/Rd.49)</t>
  </si>
  <si>
    <t>Productivitatea muncii în unităţi fizice pe total personal mediu (cantitate produse finite/persoana)</t>
  </si>
  <si>
    <t>Masina de tuns gazon-10 buc</t>
  </si>
  <si>
    <t>Masina pentru tratamente zone verzi</t>
  </si>
  <si>
    <t>T.I.H</t>
  </si>
  <si>
    <t>Centrale termice(2 buc) pentru sera+montaj+instalatie de gaze pentru racordare la gaze</t>
  </si>
  <si>
    <t>Emondor-4buc</t>
  </si>
  <si>
    <t>Placa compactoare</t>
  </si>
  <si>
    <t>Generator electric</t>
  </si>
  <si>
    <t>Ciocan demolator</t>
  </si>
  <si>
    <t>Remorca 3.5tone(second hand)</t>
  </si>
  <si>
    <t>Generator pentru Gradina Zoologica</t>
  </si>
  <si>
    <t>Utilaj pentru marcaj rutier</t>
  </si>
  <si>
    <t>Diverse si neprevazute</t>
  </si>
  <si>
    <t>BVC an 2018 aprobat prin HCLM 43/15.02.18</t>
  </si>
  <si>
    <t>Propuneri  BVC rectificat</t>
  </si>
  <si>
    <t xml:space="preserve">                 Ec POPESCU IULIANA</t>
  </si>
  <si>
    <t>Influente +/-</t>
  </si>
  <si>
    <t>Propuneri rectificare dec 2018</t>
  </si>
  <si>
    <t>Aprobat program conform HCLM 43/15.02.18</t>
  </si>
  <si>
    <t>Aparat topo</t>
  </si>
  <si>
    <t>U.P.S</t>
  </si>
  <si>
    <t>Imprimanta</t>
  </si>
  <si>
    <t>Soft contabilitate</t>
  </si>
  <si>
    <t>Motocultor</t>
  </si>
  <si>
    <t>Tocator vegetatie</t>
  </si>
  <si>
    <t>Autoturism Dacia Duster – second hand;4x4</t>
  </si>
  <si>
    <t xml:space="preserve">Autoutilitara cu 7 locuri si bena transpot marfa  </t>
  </si>
  <si>
    <t>Autoturism Dacia Logan 1.6 Second hand</t>
  </si>
  <si>
    <t>Ciocan rotopercutor</t>
  </si>
  <si>
    <t>%  6=5/4*100</t>
  </si>
  <si>
    <t>Prevederi an 2019</t>
  </si>
  <si>
    <t>Prevederi an 2020</t>
  </si>
  <si>
    <t>9=7/5*100</t>
  </si>
  <si>
    <t>10=8/7*100</t>
  </si>
  <si>
    <t>An precedent 2017</t>
  </si>
  <si>
    <t>conform HCA 12/31.01.2018</t>
  </si>
  <si>
    <t>Propuneri rectificare an curent 2018</t>
  </si>
  <si>
    <t>%                    9=8/5*100</t>
  </si>
  <si>
    <t>%                   10=8/6*100</t>
  </si>
  <si>
    <t>din care</t>
  </si>
  <si>
    <t>An curent 2018</t>
  </si>
  <si>
    <t>Realizat la trim III an 2018</t>
  </si>
  <si>
    <t>conform HCLM43      /15.02.2018</t>
  </si>
  <si>
    <t xml:space="preserve">       FILIP AURELIA                                                                                           Ec POPESCU IULIANA</t>
  </si>
  <si>
    <t xml:space="preserve">                                                           CONDUCĂTORUL UNITĂŢII, </t>
  </si>
  <si>
    <t>ANEXA</t>
  </si>
  <si>
    <t>la Hotărârea nr. 507/20.12.2018</t>
  </si>
  <si>
    <t>Președinte de ședință,</t>
  </si>
  <si>
    <t>Adrian Cosman</t>
  </si>
</sst>
</file>

<file path=xl/styles.xml><?xml version="1.0" encoding="utf-8"?>
<styleSheet xmlns="http://schemas.openxmlformats.org/spreadsheetml/2006/main">
  <numFmts count="4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* #,##0_ ;_ * \-#,##0_ ;_ * &quot;-&quot;_ ;_ @_ "/>
    <numFmt numFmtId="194" formatCode="_ &quot;fr.&quot;\ * #,##0.00_ ;_ &quot;fr.&quot;\ * \-#,##0.00_ ;_ &quot;fr.&quot;\ * &quot;-&quot;??_ ;_ @_ "/>
    <numFmt numFmtId="195" formatCode="_ * #,##0.00_ ;_ * \-#,##0.00_ ;_ * &quot;-&quot;??_ ;_ @_ "/>
    <numFmt numFmtId="196" formatCode="#,##0.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\ &quot;lei&quot;"/>
    <numFmt numFmtId="203" formatCode="#,##0\ &quot;lei&quot;"/>
    <numFmt numFmtId="204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2" fillId="23" borderId="6" applyNumberFormat="0" applyAlignment="0" applyProtection="0"/>
    <xf numFmtId="0" fontId="18" fillId="0" borderId="7" applyNumberFormat="0" applyFill="0" applyAlignment="0" applyProtection="0"/>
    <xf numFmtId="0" fontId="19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Font="0" applyAlignment="0" applyProtection="0"/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39" fillId="27" borderId="14" applyNumberFormat="0" applyAlignment="0" applyProtection="0"/>
    <xf numFmtId="0" fontId="2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60" applyFont="1" applyFill="1" applyAlignment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Alignment="1">
      <alignment wrapText="1"/>
      <protection/>
    </xf>
    <xf numFmtId="0" fontId="1" fillId="0" borderId="0" xfId="60" applyFont="1" applyFill="1" applyAlignment="1">
      <alignment horizontal="center"/>
      <protection/>
    </xf>
    <xf numFmtId="0" fontId="2" fillId="0" borderId="0" xfId="60" applyFont="1" applyFill="1">
      <alignment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wrapText="1"/>
      <protection/>
    </xf>
    <xf numFmtId="0" fontId="1" fillId="0" borderId="0" xfId="60" applyFont="1" applyFill="1" applyBorder="1" applyAlignment="1">
      <alignment horizontal="center"/>
      <protection/>
    </xf>
    <xf numFmtId="0" fontId="2" fillId="0" borderId="0" xfId="60" applyFont="1" applyFill="1" applyBorder="1">
      <alignment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wrapText="1"/>
      <protection/>
    </xf>
    <xf numFmtId="0" fontId="1" fillId="0" borderId="15" xfId="60" applyFont="1" applyFill="1" applyBorder="1" applyAlignment="1">
      <alignment horizont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wrapText="1"/>
      <protection/>
    </xf>
    <xf numFmtId="0" fontId="2" fillId="0" borderId="0" xfId="60" applyFont="1" applyFill="1" applyBorder="1" applyAlignment="1">
      <alignment horizontal="center"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Alignment="1">
      <alignment horizontal="left" vertical="center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left" vertical="center" wrapText="1"/>
      <protection/>
    </xf>
    <xf numFmtId="0" fontId="24" fillId="0" borderId="16" xfId="60" applyFont="1" applyFill="1" applyBorder="1" applyAlignment="1">
      <alignment horizontal="center" vertical="center" wrapText="1"/>
      <protection/>
    </xf>
    <xf numFmtId="0" fontId="24" fillId="0" borderId="16" xfId="60" applyFont="1" applyFill="1" applyBorder="1" applyAlignment="1">
      <alignment horizontal="center" wrapText="1"/>
      <protection/>
    </xf>
    <xf numFmtId="0" fontId="24" fillId="0" borderId="16" xfId="60" applyFont="1" applyFill="1" applyBorder="1" applyAlignment="1">
      <alignment horizontal="center"/>
      <protection/>
    </xf>
    <xf numFmtId="0" fontId="1" fillId="0" borderId="16" xfId="60" applyFont="1" applyFill="1" applyBorder="1" applyAlignment="1">
      <alignment horizontal="left" vertical="center" wrapText="1"/>
      <protection/>
    </xf>
    <xf numFmtId="0" fontId="1" fillId="0" borderId="16" xfId="60" applyFont="1" applyFill="1" applyBorder="1" applyAlignment="1">
      <alignment vertical="center" wrapText="1"/>
      <protection/>
    </xf>
    <xf numFmtId="0" fontId="1" fillId="0" borderId="16" xfId="60" applyFont="1" applyFill="1" applyBorder="1" applyAlignment="1">
      <alignment horizontal="left" vertical="top" wrapText="1"/>
      <protection/>
    </xf>
    <xf numFmtId="0" fontId="0" fillId="0" borderId="16" xfId="60" applyFont="1" applyFill="1" applyBorder="1" applyAlignment="1">
      <alignment horizontal="center" wrapText="1"/>
      <protection/>
    </xf>
    <xf numFmtId="0" fontId="1" fillId="0" borderId="18" xfId="63" applyFont="1" applyFill="1" applyBorder="1" applyAlignment="1">
      <alignment vertical="top" wrapText="1"/>
      <protection/>
    </xf>
    <xf numFmtId="0" fontId="1" fillId="0" borderId="19" xfId="60" applyFont="1" applyFill="1" applyBorder="1" applyAlignment="1">
      <alignment vertical="center" wrapText="1"/>
      <protection/>
    </xf>
    <xf numFmtId="0" fontId="1" fillId="0" borderId="20" xfId="60" applyFont="1" applyFill="1" applyBorder="1" applyAlignment="1">
      <alignment vertical="center" wrapText="1"/>
      <protection/>
    </xf>
    <xf numFmtId="0" fontId="1" fillId="0" borderId="21" xfId="60" applyFont="1" applyFill="1" applyBorder="1" applyAlignment="1">
      <alignment vertical="top" wrapText="1"/>
      <protection/>
    </xf>
    <xf numFmtId="0" fontId="0" fillId="0" borderId="22" xfId="0" applyFont="1" applyBorder="1" applyAlignment="1">
      <alignment vertical="top" wrapText="1"/>
    </xf>
    <xf numFmtId="0" fontId="1" fillId="0" borderId="23" xfId="63" applyFont="1" applyFill="1" applyBorder="1" applyAlignment="1">
      <alignment vertical="center"/>
      <protection/>
    </xf>
    <xf numFmtId="0" fontId="1" fillId="0" borderId="19" xfId="60" applyFont="1" applyFill="1" applyBorder="1" applyAlignment="1">
      <alignment horizontal="left" vertical="center" wrapText="1"/>
      <protection/>
    </xf>
    <xf numFmtId="0" fontId="0" fillId="0" borderId="16" xfId="60" applyFont="1" applyFill="1" applyBorder="1" applyAlignment="1">
      <alignment horizontal="left" vertical="top" wrapText="1"/>
      <protection/>
    </xf>
    <xf numFmtId="0" fontId="0" fillId="0" borderId="24" xfId="0" applyFont="1" applyBorder="1" applyAlignment="1">
      <alignment vertical="top" wrapText="1"/>
    </xf>
    <xf numFmtId="0" fontId="1" fillId="0" borderId="0" xfId="60" applyFont="1" applyFill="1" applyBorder="1" applyAlignment="1">
      <alignment vertical="center" wrapText="1"/>
      <protection/>
    </xf>
    <xf numFmtId="0" fontId="0" fillId="0" borderId="0" xfId="60" applyFont="1" applyFill="1" applyBorder="1" applyAlignment="1">
      <alignment horizontal="left" vertical="top" wrapText="1"/>
      <protection/>
    </xf>
    <xf numFmtId="0" fontId="1" fillId="0" borderId="16" xfId="60" applyFont="1" applyFill="1" applyBorder="1" applyAlignment="1">
      <alignment wrapText="1"/>
      <protection/>
    </xf>
    <xf numFmtId="1" fontId="1" fillId="0" borderId="16" xfId="60" applyNumberFormat="1" applyFont="1" applyFill="1" applyBorder="1" applyAlignment="1">
      <alignment wrapText="1"/>
      <protection/>
    </xf>
    <xf numFmtId="1" fontId="1" fillId="0" borderId="16" xfId="60" applyNumberFormat="1" applyFont="1" applyFill="1" applyBorder="1" applyAlignment="1">
      <alignment/>
      <protection/>
    </xf>
    <xf numFmtId="1" fontId="0" fillId="0" borderId="0" xfId="60" applyNumberFormat="1" applyFont="1" applyFill="1" applyBorder="1">
      <alignment/>
      <protection/>
    </xf>
    <xf numFmtId="1" fontId="24" fillId="0" borderId="16" xfId="60" applyNumberFormat="1" applyFont="1" applyFill="1" applyBorder="1" applyAlignment="1">
      <alignment horizontal="center" wrapText="1"/>
      <protection/>
    </xf>
    <xf numFmtId="1" fontId="1" fillId="0" borderId="0" xfId="60" applyNumberFormat="1" applyFont="1" applyFill="1" applyBorder="1">
      <alignment/>
      <protection/>
    </xf>
    <xf numFmtId="1" fontId="1" fillId="0" borderId="16" xfId="63" applyNumberFormat="1" applyFont="1" applyFill="1" applyBorder="1" applyAlignment="1">
      <alignment horizontal="center" vertical="center"/>
      <protection/>
    </xf>
    <xf numFmtId="1" fontId="24" fillId="0" borderId="16" xfId="60" applyNumberFormat="1" applyFont="1" applyFill="1" applyBorder="1" applyAlignment="1">
      <alignment horizontal="center"/>
      <protection/>
    </xf>
    <xf numFmtId="1" fontId="4" fillId="0" borderId="0" xfId="60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0" xfId="65" applyFont="1" applyFill="1" applyBorder="1" applyAlignment="1">
      <alignment wrapText="1"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0" xfId="65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>
      <alignment/>
      <protection/>
    </xf>
    <xf numFmtId="0" fontId="0" fillId="0" borderId="0" xfId="65" applyFont="1" applyFill="1" applyBorder="1" applyAlignment="1">
      <alignment/>
      <protection/>
    </xf>
    <xf numFmtId="0" fontId="26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center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26" fillId="0" borderId="0" xfId="65" applyFont="1" applyFill="1" applyBorder="1" applyAlignment="1">
      <alignment wrapText="1"/>
      <protection/>
    </xf>
    <xf numFmtId="0" fontId="2" fillId="0" borderId="0" xfId="62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65" applyFont="1" applyFill="1" applyBorder="1" applyAlignment="1">
      <alignment vertical="center"/>
      <protection/>
    </xf>
    <xf numFmtId="0" fontId="26" fillId="0" borderId="0" xfId="65" applyFont="1" applyFill="1" applyBorder="1" applyAlignment="1">
      <alignment/>
      <protection/>
    </xf>
    <xf numFmtId="0" fontId="1" fillId="0" borderId="18" xfId="65" applyFont="1" applyFill="1" applyBorder="1" applyAlignment="1">
      <alignment horizontal="center" vertical="center" wrapText="1"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horizontal="center" wrapText="1"/>
      <protection/>
    </xf>
    <xf numFmtId="0" fontId="1" fillId="0" borderId="0" xfId="62" applyFont="1" applyFill="1" applyAlignment="1">
      <alignment horizontal="center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2" fillId="0" borderId="0" xfId="62" applyFont="1" applyFill="1" applyBorder="1" applyAlignment="1">
      <alignment horizontal="center" wrapText="1"/>
      <protection/>
    </xf>
    <xf numFmtId="0" fontId="1" fillId="0" borderId="0" xfId="62" applyFont="1" applyFill="1" applyBorder="1" applyAlignment="1">
      <alignment horizontal="center"/>
      <protection/>
    </xf>
    <xf numFmtId="0" fontId="26" fillId="0" borderId="0" xfId="61" applyFont="1" applyFill="1" applyBorder="1" applyAlignment="1">
      <alignment horizontal="center"/>
      <protection/>
    </xf>
    <xf numFmtId="0" fontId="26" fillId="0" borderId="0" xfId="62" applyFont="1" applyFill="1" applyBorder="1" applyAlignment="1">
      <alignment horizontal="center"/>
      <protection/>
    </xf>
    <xf numFmtId="0" fontId="2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6" fillId="0" borderId="0" xfId="65" applyFont="1" applyFill="1" applyBorder="1" applyAlignment="1">
      <alignment horizontal="center" wrapText="1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9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wrapText="1"/>
      <protection/>
    </xf>
    <xf numFmtId="0" fontId="1" fillId="0" borderId="0" xfId="65" applyFont="1" applyFill="1" applyBorder="1" applyAlignment="1">
      <alignment/>
      <protection/>
    </xf>
    <xf numFmtId="0" fontId="0" fillId="0" borderId="0" xfId="62" applyFont="1" applyFill="1" applyBorder="1" applyAlignment="1">
      <alignment/>
      <protection/>
    </xf>
    <xf numFmtId="0" fontId="2" fillId="0" borderId="0" xfId="62" applyFont="1" applyFill="1" applyBorder="1" applyAlignment="1">
      <alignment vertical="top" wrapText="1"/>
      <protection/>
    </xf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0" fillId="0" borderId="0" xfId="60" applyFont="1" applyFill="1" applyBorder="1" applyAlignment="1">
      <alignment horizontal="center" vertical="top" wrapText="1"/>
      <protection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3" fontId="1" fillId="0" borderId="36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8" xfId="65" applyFont="1" applyFill="1" applyBorder="1" applyAlignment="1">
      <alignment horizontal="center" vertical="center"/>
      <protection/>
    </xf>
    <xf numFmtId="0" fontId="1" fillId="0" borderId="18" xfId="64" applyFont="1" applyFill="1" applyBorder="1" applyAlignment="1">
      <alignment horizontal="center" vertical="center" wrapText="1"/>
      <protection/>
    </xf>
    <xf numFmtId="0" fontId="1" fillId="0" borderId="18" xfId="65" applyFont="1" applyFill="1" applyBorder="1" applyAlignment="1">
      <alignment horizontal="center"/>
      <protection/>
    </xf>
    <xf numFmtId="0" fontId="1" fillId="0" borderId="18" xfId="0" applyFont="1" applyFill="1" applyBorder="1" applyAlignment="1">
      <alignment horizontal="center"/>
    </xf>
    <xf numFmtId="1" fontId="1" fillId="0" borderId="18" xfId="65" applyNumberFormat="1" applyFont="1" applyFill="1" applyBorder="1" applyAlignment="1">
      <alignment horizontal="center"/>
      <protection/>
    </xf>
    <xf numFmtId="0" fontId="1" fillId="0" borderId="18" xfId="65" applyFont="1" applyFill="1" applyBorder="1" applyAlignment="1">
      <alignment horizontal="center" vertical="top" wrapText="1"/>
      <protection/>
    </xf>
    <xf numFmtId="0" fontId="1" fillId="0" borderId="18" xfId="64" applyFont="1" applyFill="1" applyBorder="1" applyAlignment="1">
      <alignment horizontal="center" vertical="center"/>
      <protection/>
    </xf>
    <xf numFmtId="0" fontId="1" fillId="0" borderId="18" xfId="66" applyFont="1" applyFill="1" applyBorder="1" applyAlignment="1">
      <alignment horizontal="center"/>
      <protection/>
    </xf>
    <xf numFmtId="0" fontId="25" fillId="0" borderId="18" xfId="65" applyFont="1" applyFill="1" applyBorder="1" applyAlignment="1">
      <alignment horizontal="center" wrapText="1"/>
      <protection/>
    </xf>
    <xf numFmtId="49" fontId="1" fillId="0" borderId="18" xfId="65" applyNumberFormat="1" applyFont="1" applyFill="1" applyBorder="1" applyAlignment="1">
      <alignment horizontal="center" vertical="top" wrapText="1"/>
      <protection/>
    </xf>
    <xf numFmtId="0" fontId="1" fillId="0" borderId="18" xfId="62" applyFont="1" applyFill="1" applyBorder="1" applyAlignment="1">
      <alignment horizont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8" xfId="62" applyFont="1" applyFill="1" applyBorder="1" applyAlignment="1">
      <alignment horizontal="center" vertical="center" wrapText="1"/>
      <protection/>
    </xf>
    <xf numFmtId="0" fontId="1" fillId="0" borderId="18" xfId="62" applyFont="1" applyFill="1" applyBorder="1" applyAlignment="1">
      <alignment horizontal="center" vertical="top" wrapText="1"/>
      <protection/>
    </xf>
    <xf numFmtId="0" fontId="1" fillId="0" borderId="18" xfId="62" applyFont="1" applyFill="1" applyBorder="1" applyAlignment="1">
      <alignment horizontal="center"/>
      <protection/>
    </xf>
    <xf numFmtId="1" fontId="1" fillId="0" borderId="18" xfId="64" applyNumberFormat="1" applyFont="1" applyFill="1" applyBorder="1" applyAlignment="1">
      <alignment horizontal="center" vertical="center"/>
      <protection/>
    </xf>
    <xf numFmtId="1" fontId="1" fillId="0" borderId="18" xfId="64" applyNumberFormat="1" applyFont="1" applyFill="1" applyBorder="1" applyAlignment="1">
      <alignment vertical="center"/>
      <protection/>
    </xf>
    <xf numFmtId="0" fontId="1" fillId="0" borderId="18" xfId="0" applyFont="1" applyFill="1" applyBorder="1" applyAlignment="1">
      <alignment/>
    </xf>
    <xf numFmtId="0" fontId="1" fillId="0" borderId="18" xfId="64" applyFont="1" applyFill="1" applyBorder="1" applyAlignment="1">
      <alignment vertical="center"/>
      <protection/>
    </xf>
    <xf numFmtId="0" fontId="1" fillId="0" borderId="18" xfId="61" applyFont="1" applyFill="1" applyBorder="1" applyAlignment="1">
      <alignment vertical="center" wrapText="1"/>
      <protection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2" fontId="1" fillId="0" borderId="18" xfId="64" applyNumberFormat="1" applyFont="1" applyFill="1" applyBorder="1" applyAlignment="1">
      <alignment horizontal="center" vertical="center"/>
      <protection/>
    </xf>
    <xf numFmtId="0" fontId="1" fillId="0" borderId="39" xfId="65" applyFont="1" applyFill="1" applyBorder="1" applyAlignment="1">
      <alignment horizontal="center" vertical="center" wrapText="1"/>
      <protection/>
    </xf>
    <xf numFmtId="0" fontId="1" fillId="0" borderId="40" xfId="65" applyFont="1" applyFill="1" applyBorder="1" applyAlignment="1">
      <alignment horizontal="center" vertical="center" wrapText="1"/>
      <protection/>
    </xf>
    <xf numFmtId="0" fontId="1" fillId="0" borderId="36" xfId="65" applyFont="1" applyFill="1" applyBorder="1" applyAlignment="1">
      <alignment horizontal="center" vertical="center" wrapText="1"/>
      <protection/>
    </xf>
    <xf numFmtId="0" fontId="1" fillId="0" borderId="17" xfId="65" applyFont="1" applyFill="1" applyBorder="1" applyAlignment="1">
      <alignment horizontal="center" vertical="center" wrapText="1"/>
      <protection/>
    </xf>
    <xf numFmtId="0" fontId="1" fillId="0" borderId="41" xfId="65" applyFont="1" applyFill="1" applyBorder="1" applyAlignment="1">
      <alignment horizontal="center" vertical="center" wrapText="1"/>
      <protection/>
    </xf>
    <xf numFmtId="0" fontId="1" fillId="0" borderId="23" xfId="65" applyFont="1" applyFill="1" applyBorder="1" applyAlignment="1">
      <alignment horizontal="center" vertical="center" wrapText="1"/>
      <protection/>
    </xf>
    <xf numFmtId="1" fontId="1" fillId="0" borderId="39" xfId="65" applyNumberFormat="1" applyFont="1" applyFill="1" applyBorder="1" applyAlignment="1">
      <alignment vertical="center" wrapText="1"/>
      <protection/>
    </xf>
    <xf numFmtId="1" fontId="1" fillId="0" borderId="36" xfId="65" applyNumberFormat="1" applyFont="1" applyFill="1" applyBorder="1" applyAlignment="1">
      <alignment vertical="center" wrapText="1"/>
      <protection/>
    </xf>
    <xf numFmtId="0" fontId="2" fillId="0" borderId="0" xfId="65" applyFont="1" applyFill="1" applyBorder="1" applyAlignment="1">
      <alignment horizontal="center" vertical="top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1" fillId="0" borderId="18" xfId="65" applyFont="1" applyFill="1" applyBorder="1" applyAlignment="1">
      <alignment horizontal="center" vertical="center" wrapText="1"/>
      <protection/>
    </xf>
    <xf numFmtId="0" fontId="1" fillId="0" borderId="18" xfId="65" applyFont="1" applyFill="1" applyBorder="1" applyAlignment="1">
      <alignment horizontal="center" vertical="center"/>
      <protection/>
    </xf>
    <xf numFmtId="0" fontId="1" fillId="0" borderId="39" xfId="64" applyFont="1" applyFill="1" applyBorder="1" applyAlignment="1">
      <alignment horizontal="center" vertical="center" wrapText="1"/>
      <protection/>
    </xf>
    <xf numFmtId="0" fontId="1" fillId="0" borderId="36" xfId="64" applyFont="1" applyFill="1" applyBorder="1" applyAlignment="1">
      <alignment horizontal="center" vertical="center" wrapText="1"/>
      <protection/>
    </xf>
    <xf numFmtId="0" fontId="1" fillId="0" borderId="17" xfId="64" applyFont="1" applyFill="1" applyBorder="1" applyAlignment="1">
      <alignment horizontal="center" vertical="center" wrapText="1"/>
      <protection/>
    </xf>
    <xf numFmtId="0" fontId="1" fillId="0" borderId="23" xfId="64" applyFont="1" applyFill="1" applyBorder="1" applyAlignment="1">
      <alignment horizontal="center" vertical="center" wrapText="1"/>
      <protection/>
    </xf>
    <xf numFmtId="0" fontId="1" fillId="0" borderId="18" xfId="65" applyFont="1" applyFill="1" applyBorder="1" applyAlignment="1">
      <alignment horizontal="center" wrapText="1"/>
      <protection/>
    </xf>
    <xf numFmtId="0" fontId="1" fillId="0" borderId="18" xfId="65" applyFont="1" applyFill="1" applyBorder="1" applyAlignment="1">
      <alignment horizontal="center" vertical="top" wrapText="1"/>
      <protection/>
    </xf>
    <xf numFmtId="0" fontId="25" fillId="0" borderId="18" xfId="65" applyFont="1" applyFill="1" applyBorder="1" applyAlignment="1">
      <alignment horizontal="center" vertical="top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1" fillId="0" borderId="18" xfId="62" applyFont="1" applyFill="1" applyBorder="1" applyAlignment="1">
      <alignment horizontal="center" vertical="top" wrapText="1"/>
      <protection/>
    </xf>
    <xf numFmtId="0" fontId="1" fillId="0" borderId="18" xfId="0" applyFont="1" applyFill="1" applyBorder="1" applyAlignment="1">
      <alignment horizontal="center" wrapText="1"/>
    </xf>
    <xf numFmtId="0" fontId="2" fillId="0" borderId="0" xfId="62" applyFont="1" applyFill="1" applyBorder="1" applyAlignment="1">
      <alignment horizontal="center" vertical="center"/>
      <protection/>
    </xf>
    <xf numFmtId="0" fontId="1" fillId="0" borderId="17" xfId="65" applyFont="1" applyFill="1" applyBorder="1" applyAlignment="1">
      <alignment horizontal="center" vertical="top" wrapText="1"/>
      <protection/>
    </xf>
    <xf numFmtId="0" fontId="1" fillId="0" borderId="23" xfId="65" applyFont="1" applyFill="1" applyBorder="1" applyAlignment="1">
      <alignment horizontal="center" vertical="top" wrapText="1"/>
      <protection/>
    </xf>
    <xf numFmtId="0" fontId="1" fillId="0" borderId="16" xfId="60" applyFont="1" applyFill="1" applyBorder="1" applyAlignment="1">
      <alignment horizontal="left" vertical="center" wrapText="1"/>
      <protection/>
    </xf>
    <xf numFmtId="0" fontId="2" fillId="0" borderId="0" xfId="60" applyFont="1" applyFill="1" applyBorder="1" applyAlignment="1">
      <alignment horizontal="center"/>
      <protection/>
    </xf>
    <xf numFmtId="0" fontId="1" fillId="0" borderId="16" xfId="60" applyFont="1" applyFill="1" applyBorder="1" applyAlignment="1">
      <alignment horizontal="left" vertical="top" wrapText="1"/>
      <protection/>
    </xf>
    <xf numFmtId="0" fontId="2" fillId="0" borderId="0" xfId="60" applyFont="1" applyFill="1" applyAlignment="1">
      <alignment horizontal="center" vertical="center" wrapText="1"/>
      <protection/>
    </xf>
    <xf numFmtId="0" fontId="1" fillId="0" borderId="0" xfId="60" applyFont="1" applyFill="1" applyBorder="1" applyAlignment="1">
      <alignment horizontal="center" vertical="center" wrapText="1"/>
      <protection/>
    </xf>
    <xf numFmtId="0" fontId="1" fillId="0" borderId="42" xfId="60" applyFont="1" applyFill="1" applyBorder="1" applyAlignment="1">
      <alignment horizontal="left" vertical="top" wrapText="1"/>
      <protection/>
    </xf>
    <xf numFmtId="0" fontId="0" fillId="0" borderId="19" xfId="60" applyFont="1" applyBorder="1" applyAlignment="1">
      <alignment wrapText="1"/>
      <protection/>
    </xf>
    <xf numFmtId="0" fontId="0" fillId="0" borderId="16" xfId="60" applyFont="1" applyFill="1" applyBorder="1" applyAlignment="1">
      <alignment horizontal="left" wrapText="1"/>
      <protection/>
    </xf>
    <xf numFmtId="0" fontId="1" fillId="0" borderId="21" xfId="60" applyFont="1" applyFill="1" applyBorder="1" applyAlignment="1">
      <alignment horizontal="center" vertical="center" wrapText="1"/>
      <protection/>
    </xf>
    <xf numFmtId="0" fontId="1" fillId="0" borderId="22" xfId="60" applyFont="1" applyFill="1" applyBorder="1" applyAlignment="1">
      <alignment horizontal="center" vertical="center" wrapText="1"/>
      <protection/>
    </xf>
    <xf numFmtId="0" fontId="1" fillId="0" borderId="19" xfId="60" applyFont="1" applyFill="1" applyBorder="1" applyAlignment="1">
      <alignment horizontal="left"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24" fillId="0" borderId="16" xfId="60" applyFont="1" applyFill="1" applyBorder="1" applyAlignment="1">
      <alignment horizontal="center" vertical="center" wrapText="1"/>
      <protection/>
    </xf>
    <xf numFmtId="0" fontId="1" fillId="0" borderId="21" xfId="63" applyFont="1" applyFill="1" applyBorder="1" applyAlignment="1">
      <alignment horizontal="center" vertical="center" wrapText="1"/>
      <protection/>
    </xf>
    <xf numFmtId="0" fontId="1" fillId="0" borderId="24" xfId="63" applyFont="1" applyFill="1" applyBorder="1" applyAlignment="1">
      <alignment horizontal="center" vertical="center" wrapText="1"/>
      <protection/>
    </xf>
    <xf numFmtId="1" fontId="1" fillId="0" borderId="16" xfId="60" applyNumberFormat="1" applyFont="1" applyFill="1" applyBorder="1" applyAlignment="1">
      <alignment horizontal="center" vertical="center" wrapText="1"/>
      <protection/>
    </xf>
    <xf numFmtId="1" fontId="0" fillId="0" borderId="16" xfId="60" applyNumberFormat="1" applyFont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24" fillId="0" borderId="16" xfId="60" applyFont="1" applyFill="1" applyBorder="1" applyAlignment="1">
      <alignment horizont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left" vertical="center" wrapText="1"/>
      <protection/>
    </xf>
    <xf numFmtId="0" fontId="0" fillId="0" borderId="16" xfId="60" applyFont="1" applyFill="1" applyBorder="1" applyAlignment="1">
      <alignment horizontal="left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0" xfId="65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60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center" vertic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_BVC sint. v.23.01.2013" xfId="60"/>
    <cellStyle name="Normal_BVC sint. v.23.01.2013_buget 2016" xfId="61"/>
    <cellStyle name="Normal_BVC sint. v.23.01.2013_buget 2017" xfId="62"/>
    <cellStyle name="Normal_Copy of Copy of BVC analitic" xfId="63"/>
    <cellStyle name="Normal_Copy of Copy of BVC analitic_buget 2016" xfId="64"/>
    <cellStyle name="Normal_Copy of Copy of BVC analitic_buget 2017" xfId="65"/>
    <cellStyle name="Normal_Copy of Copy of BVC analitic_bvc 2015  MARINA" xfId="66"/>
    <cellStyle name="Note" xfId="67"/>
    <cellStyle name="Output" xfId="68"/>
    <cellStyle name="Percent" xfId="69"/>
    <cellStyle name="Text explicativ" xfId="70"/>
    <cellStyle name="Title" xfId="71"/>
    <cellStyle name="Titlu" xfId="72"/>
    <cellStyle name="Titlu 1" xfId="73"/>
    <cellStyle name="Titlu 2" xfId="74"/>
    <cellStyle name="Titlu 3" xfId="75"/>
    <cellStyle name="Titlu 4" xfId="76"/>
    <cellStyle name="Total" xfId="77"/>
    <cellStyle name="Verificare celulă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763"/>
  <sheetViews>
    <sheetView zoomScale="90" zoomScaleNormal="90" zoomScalePageLayoutView="0" workbookViewId="0" topLeftCell="A1">
      <selection activeCell="H197" sqref="H197"/>
    </sheetView>
  </sheetViews>
  <sheetFormatPr defaultColWidth="9.140625" defaultRowHeight="12.75"/>
  <cols>
    <col min="1" max="1" width="1.57421875" style="55" customWidth="1"/>
    <col min="2" max="2" width="2.140625" style="55" bestFit="1" customWidth="1"/>
    <col min="3" max="3" width="2.7109375" style="55" customWidth="1"/>
    <col min="4" max="4" width="4.57421875" style="55" customWidth="1"/>
    <col min="5" max="5" width="45.140625" style="56" customWidth="1"/>
    <col min="6" max="6" width="4.421875" style="57" bestFit="1" customWidth="1"/>
    <col min="7" max="7" width="10.140625" style="54" customWidth="1"/>
    <col min="8" max="8" width="10.28125" style="54" customWidth="1"/>
    <col min="9" max="9" width="8.7109375" style="54" customWidth="1"/>
    <col min="10" max="10" width="11.7109375" style="54" customWidth="1"/>
    <col min="11" max="13" width="11.140625" style="54" customWidth="1"/>
    <col min="14" max="14" width="11.57421875" style="54" customWidth="1"/>
    <col min="15" max="15" width="13.140625" style="54" customWidth="1"/>
    <col min="16" max="16" width="8.57421875" style="54" customWidth="1"/>
    <col min="17" max="17" width="7.28125" style="58" bestFit="1" customWidth="1"/>
    <col min="18" max="18" width="8.00390625" style="58" customWidth="1"/>
    <col min="19" max="19" width="11.140625" style="54" customWidth="1"/>
    <col min="20" max="16384" width="9.140625" style="58" customWidth="1"/>
  </cols>
  <sheetData>
    <row r="1" spans="1:19" ht="12.75">
      <c r="A1" s="67"/>
      <c r="B1" s="67"/>
      <c r="C1" s="67"/>
      <c r="D1" s="67"/>
      <c r="F1" s="61"/>
      <c r="G1" s="68"/>
      <c r="H1" s="68"/>
      <c r="I1" s="68"/>
      <c r="J1" s="68"/>
      <c r="K1" s="68"/>
      <c r="L1" s="68"/>
      <c r="M1" s="68"/>
      <c r="N1" s="68"/>
      <c r="O1" s="68"/>
      <c r="P1" s="69"/>
      <c r="Q1" s="61"/>
      <c r="R1" s="61"/>
      <c r="S1" s="68"/>
    </row>
    <row r="2" spans="1:114" s="60" customFormat="1" ht="15.75">
      <c r="A2" s="73"/>
      <c r="B2" s="73"/>
      <c r="C2" s="74"/>
      <c r="D2" s="73"/>
      <c r="E2" s="75"/>
      <c r="F2" s="76"/>
      <c r="G2" s="77"/>
      <c r="H2" s="77"/>
      <c r="I2" s="77"/>
      <c r="J2" s="77"/>
      <c r="K2" s="77"/>
      <c r="L2" s="77"/>
      <c r="M2" s="77"/>
      <c r="N2" s="77"/>
      <c r="O2" s="77"/>
      <c r="P2" s="78"/>
      <c r="Q2" s="77"/>
      <c r="R2" s="77"/>
      <c r="S2" s="77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</row>
    <row r="3" spans="1:114" s="60" customFormat="1" ht="15.75">
      <c r="A3" s="73"/>
      <c r="B3" s="73"/>
      <c r="C3" s="74"/>
      <c r="D3" s="73"/>
      <c r="E3" s="75" t="s">
        <v>270</v>
      </c>
      <c r="F3" s="76"/>
      <c r="G3" s="78"/>
      <c r="H3" s="78"/>
      <c r="I3" s="78"/>
      <c r="J3" s="78"/>
      <c r="K3" s="78"/>
      <c r="L3" s="78"/>
      <c r="M3" s="78"/>
      <c r="N3" s="78"/>
      <c r="O3" s="78"/>
      <c r="P3" s="78"/>
      <c r="Q3" s="77"/>
      <c r="R3" s="77"/>
      <c r="S3" s="78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</row>
    <row r="4" spans="1:114" s="60" customFormat="1" ht="15.75">
      <c r="A4" s="73"/>
      <c r="B4" s="73"/>
      <c r="C4" s="74"/>
      <c r="D4" s="73"/>
      <c r="E4" s="75" t="s">
        <v>282</v>
      </c>
      <c r="F4" s="76"/>
      <c r="G4" s="78"/>
      <c r="H4" s="78"/>
      <c r="I4" s="78"/>
      <c r="J4" s="78"/>
      <c r="K4" s="78"/>
      <c r="L4" s="78"/>
      <c r="M4" s="78"/>
      <c r="N4" s="78"/>
      <c r="O4" s="78"/>
      <c r="P4" s="78"/>
      <c r="Q4" s="77"/>
      <c r="R4" s="77"/>
      <c r="S4" s="78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</row>
    <row r="5" spans="1:114" s="60" customFormat="1" ht="15.75">
      <c r="A5" s="74"/>
      <c r="B5" s="74"/>
      <c r="C5" s="74"/>
      <c r="D5" s="74"/>
      <c r="E5" s="79"/>
      <c r="F5" s="80"/>
      <c r="G5" s="81"/>
      <c r="H5" s="81"/>
      <c r="I5" s="81"/>
      <c r="J5" s="81"/>
      <c r="K5" s="81"/>
      <c r="L5" s="81"/>
      <c r="M5" s="81"/>
      <c r="N5" s="81"/>
      <c r="O5" s="81"/>
      <c r="P5" s="82"/>
      <c r="Q5" s="82"/>
      <c r="R5" s="82"/>
      <c r="S5" s="81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</row>
    <row r="6" spans="1:21" ht="33" customHeight="1">
      <c r="A6" s="171" t="s">
        <v>149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U6" s="57"/>
    </row>
    <row r="7" spans="1:20" ht="15">
      <c r="A7" s="111"/>
      <c r="B7" s="111"/>
      <c r="C7" s="111"/>
      <c r="D7" s="111"/>
      <c r="E7" s="112"/>
      <c r="F7" s="113"/>
      <c r="G7" s="68"/>
      <c r="H7" s="68"/>
      <c r="I7" s="68"/>
      <c r="J7" s="68"/>
      <c r="K7" s="68"/>
      <c r="L7" s="68"/>
      <c r="M7" s="68"/>
      <c r="N7" s="68"/>
      <c r="O7" s="68"/>
      <c r="P7" s="68"/>
      <c r="Q7" s="61"/>
      <c r="R7" s="61"/>
      <c r="S7" s="68"/>
      <c r="T7" s="61"/>
    </row>
    <row r="8" spans="1:20" ht="36.75" customHeight="1">
      <c r="A8" s="172"/>
      <c r="B8" s="172"/>
      <c r="C8" s="172"/>
      <c r="D8" s="172" t="s">
        <v>42</v>
      </c>
      <c r="E8" s="172"/>
      <c r="F8" s="172" t="s">
        <v>43</v>
      </c>
      <c r="G8" s="172" t="s">
        <v>378</v>
      </c>
      <c r="H8" s="172"/>
      <c r="I8" s="172"/>
      <c r="J8" s="165" t="s">
        <v>384</v>
      </c>
      <c r="K8" s="166"/>
      <c r="L8" s="167"/>
      <c r="M8" s="162" t="s">
        <v>380</v>
      </c>
      <c r="N8" s="162" t="s">
        <v>381</v>
      </c>
      <c r="O8" s="162" t="s">
        <v>382</v>
      </c>
      <c r="P8" s="172" t="s">
        <v>383</v>
      </c>
      <c r="Q8" s="172"/>
      <c r="R8" s="172"/>
      <c r="S8" s="172"/>
      <c r="T8" s="61"/>
    </row>
    <row r="9" spans="1:20" ht="36.75" customHeight="1">
      <c r="A9" s="172"/>
      <c r="B9" s="172"/>
      <c r="C9" s="172"/>
      <c r="D9" s="172"/>
      <c r="E9" s="172"/>
      <c r="F9" s="172"/>
      <c r="G9" s="173" t="s">
        <v>44</v>
      </c>
      <c r="H9" s="173"/>
      <c r="I9" s="174" t="s">
        <v>286</v>
      </c>
      <c r="J9" s="176" t="s">
        <v>292</v>
      </c>
      <c r="K9" s="177"/>
      <c r="L9" s="168" t="s">
        <v>385</v>
      </c>
      <c r="M9" s="163"/>
      <c r="N9" s="163"/>
      <c r="O9" s="163"/>
      <c r="P9" s="172"/>
      <c r="Q9" s="172"/>
      <c r="R9" s="172"/>
      <c r="S9" s="172"/>
      <c r="T9" s="61"/>
    </row>
    <row r="10" spans="1:20" ht="49.5" customHeight="1">
      <c r="A10" s="172"/>
      <c r="B10" s="172"/>
      <c r="C10" s="172"/>
      <c r="D10" s="172"/>
      <c r="E10" s="172"/>
      <c r="F10" s="172"/>
      <c r="G10" s="139" t="s">
        <v>283</v>
      </c>
      <c r="H10" s="139" t="s">
        <v>285</v>
      </c>
      <c r="I10" s="175"/>
      <c r="J10" s="72" t="s">
        <v>386</v>
      </c>
      <c r="K10" s="72" t="s">
        <v>379</v>
      </c>
      <c r="L10" s="169"/>
      <c r="M10" s="164"/>
      <c r="N10" s="164"/>
      <c r="O10" s="164"/>
      <c r="P10" s="72" t="s">
        <v>276</v>
      </c>
      <c r="Q10" s="72" t="s">
        <v>277</v>
      </c>
      <c r="R10" s="72" t="s">
        <v>278</v>
      </c>
      <c r="S10" s="72" t="s">
        <v>287</v>
      </c>
      <c r="T10" s="61"/>
    </row>
    <row r="11" spans="1:20" ht="13.5" customHeight="1">
      <c r="A11" s="138">
        <v>0</v>
      </c>
      <c r="B11" s="173">
        <v>1</v>
      </c>
      <c r="C11" s="173"/>
      <c r="D11" s="178">
        <v>2</v>
      </c>
      <c r="E11" s="178"/>
      <c r="F11" s="140">
        <v>3</v>
      </c>
      <c r="G11" s="141">
        <v>4</v>
      </c>
      <c r="H11" s="141" t="s">
        <v>252</v>
      </c>
      <c r="I11" s="141">
        <v>5</v>
      </c>
      <c r="J11" s="141">
        <v>6</v>
      </c>
      <c r="K11" s="141" t="s">
        <v>279</v>
      </c>
      <c r="L11" s="156">
        <v>7</v>
      </c>
      <c r="M11" s="141">
        <v>8</v>
      </c>
      <c r="N11" s="141">
        <v>9</v>
      </c>
      <c r="O11" s="141">
        <v>10</v>
      </c>
      <c r="P11" s="141" t="s">
        <v>279</v>
      </c>
      <c r="Q11" s="140" t="s">
        <v>274</v>
      </c>
      <c r="R11" s="140" t="s">
        <v>275</v>
      </c>
      <c r="S11" s="141" t="s">
        <v>284</v>
      </c>
      <c r="T11" s="61"/>
    </row>
    <row r="12" spans="1:20" ht="16.5" customHeight="1">
      <c r="A12" s="138" t="s">
        <v>20</v>
      </c>
      <c r="B12" s="138"/>
      <c r="C12" s="138"/>
      <c r="D12" s="179" t="s">
        <v>202</v>
      </c>
      <c r="E12" s="179"/>
      <c r="F12" s="140">
        <v>1</v>
      </c>
      <c r="G12" s="144">
        <f aca="true" t="shared" si="0" ref="G12:M12">G13+G33+G39</f>
        <v>35605</v>
      </c>
      <c r="H12" s="144">
        <f t="shared" si="0"/>
        <v>35605</v>
      </c>
      <c r="I12" s="144">
        <f t="shared" si="0"/>
        <v>34867</v>
      </c>
      <c r="J12" s="144">
        <f t="shared" si="0"/>
        <v>37241</v>
      </c>
      <c r="K12" s="144">
        <f t="shared" si="0"/>
        <v>37241</v>
      </c>
      <c r="L12" s="157">
        <f t="shared" si="0"/>
        <v>24909</v>
      </c>
      <c r="M12" s="144">
        <f t="shared" si="0"/>
        <v>37241</v>
      </c>
      <c r="N12" s="161">
        <f>M12/I12*100</f>
        <v>106.8087303180658</v>
      </c>
      <c r="O12" s="161">
        <f>M12/J12*100</f>
        <v>100</v>
      </c>
      <c r="P12" s="140">
        <f>P13+P33+P39</f>
        <v>6967</v>
      </c>
      <c r="Q12" s="142">
        <f>(S12-P12)/3+P12</f>
        <v>17058.333333333336</v>
      </c>
      <c r="R12" s="142">
        <f aca="true" t="shared" si="1" ref="R12:R19">(S12-Q12)/2+Q12</f>
        <v>27149.666666666668</v>
      </c>
      <c r="S12" s="144">
        <f>S13+S33+S39</f>
        <v>37241</v>
      </c>
      <c r="T12" s="61"/>
    </row>
    <row r="13" spans="1:20" ht="27" customHeight="1">
      <c r="A13" s="173"/>
      <c r="B13" s="72">
        <v>1</v>
      </c>
      <c r="C13" s="138"/>
      <c r="D13" s="179" t="s">
        <v>258</v>
      </c>
      <c r="E13" s="179"/>
      <c r="F13" s="140">
        <v>2</v>
      </c>
      <c r="G13" s="144">
        <f aca="true" t="shared" si="2" ref="G13:M13">G14+G19+G20+G23+G24+G25</f>
        <v>35602</v>
      </c>
      <c r="H13" s="144">
        <f t="shared" si="2"/>
        <v>35602</v>
      </c>
      <c r="I13" s="144">
        <f t="shared" si="2"/>
        <v>34864</v>
      </c>
      <c r="J13" s="144">
        <f t="shared" si="2"/>
        <v>37238</v>
      </c>
      <c r="K13" s="144">
        <f t="shared" si="2"/>
        <v>37238</v>
      </c>
      <c r="L13" s="157">
        <f t="shared" si="2"/>
        <v>24907</v>
      </c>
      <c r="M13" s="144">
        <f t="shared" si="2"/>
        <v>37238</v>
      </c>
      <c r="N13" s="161">
        <f aca="true" t="shared" si="3" ref="N13:N76">M13/I13*100</f>
        <v>106.80931620009177</v>
      </c>
      <c r="O13" s="161">
        <f aca="true" t="shared" si="4" ref="O13:O76">M13/J13*100</f>
        <v>100</v>
      </c>
      <c r="P13" s="140">
        <f>P14+P19+P23+P24+P25</f>
        <v>6966</v>
      </c>
      <c r="Q13" s="142">
        <f aca="true" t="shared" si="5" ref="Q13:Q19">(S13-P13)/3+P13</f>
        <v>17056.666666666664</v>
      </c>
      <c r="R13" s="142">
        <f t="shared" si="1"/>
        <v>27147.333333333332</v>
      </c>
      <c r="S13" s="144">
        <f>S14+S19+S20+S23+S24+S25</f>
        <v>37238</v>
      </c>
      <c r="T13" s="61"/>
    </row>
    <row r="14" spans="1:20" ht="26.25" customHeight="1">
      <c r="A14" s="173"/>
      <c r="B14" s="173"/>
      <c r="C14" s="138" t="s">
        <v>21</v>
      </c>
      <c r="D14" s="179" t="s">
        <v>151</v>
      </c>
      <c r="E14" s="179"/>
      <c r="F14" s="140">
        <v>3</v>
      </c>
      <c r="G14" s="144">
        <f aca="true" t="shared" si="6" ref="G14:M14">G15+G16+G17+G18</f>
        <v>34713</v>
      </c>
      <c r="H14" s="144">
        <f t="shared" si="6"/>
        <v>34713</v>
      </c>
      <c r="I14" s="144">
        <f t="shared" si="6"/>
        <v>33414</v>
      </c>
      <c r="J14" s="144">
        <f t="shared" si="6"/>
        <v>35937</v>
      </c>
      <c r="K14" s="144">
        <f t="shared" si="6"/>
        <v>35937</v>
      </c>
      <c r="L14" s="157">
        <f t="shared" si="6"/>
        <v>24137</v>
      </c>
      <c r="M14" s="144">
        <f t="shared" si="6"/>
        <v>35937</v>
      </c>
      <c r="N14" s="161">
        <f t="shared" si="3"/>
        <v>107.55072724007901</v>
      </c>
      <c r="O14" s="161">
        <f t="shared" si="4"/>
        <v>100</v>
      </c>
      <c r="P14" s="140">
        <f>P15+P16+P17+P18</f>
        <v>6654</v>
      </c>
      <c r="Q14" s="142">
        <f t="shared" si="5"/>
        <v>16415</v>
      </c>
      <c r="R14" s="142">
        <f t="shared" si="1"/>
        <v>26176</v>
      </c>
      <c r="S14" s="144">
        <f>S15+S16+S17+S18</f>
        <v>35937</v>
      </c>
      <c r="T14" s="61"/>
    </row>
    <row r="15" spans="1:20" ht="14.25" customHeight="1">
      <c r="A15" s="173"/>
      <c r="B15" s="173"/>
      <c r="C15" s="138"/>
      <c r="D15" s="143" t="s">
        <v>136</v>
      </c>
      <c r="E15" s="143" t="s">
        <v>48</v>
      </c>
      <c r="F15" s="140">
        <v>4</v>
      </c>
      <c r="G15" s="144">
        <v>23</v>
      </c>
      <c r="H15" s="144">
        <v>23</v>
      </c>
      <c r="I15" s="144">
        <v>18</v>
      </c>
      <c r="J15" s="144">
        <v>23</v>
      </c>
      <c r="K15" s="144">
        <v>23</v>
      </c>
      <c r="L15" s="157">
        <v>5</v>
      </c>
      <c r="M15" s="144">
        <v>23</v>
      </c>
      <c r="N15" s="161">
        <f t="shared" si="3"/>
        <v>127.77777777777777</v>
      </c>
      <c r="O15" s="161">
        <f t="shared" si="4"/>
        <v>100</v>
      </c>
      <c r="P15" s="140">
        <v>4</v>
      </c>
      <c r="Q15" s="142">
        <f t="shared" si="5"/>
        <v>10.333333333333332</v>
      </c>
      <c r="R15" s="142">
        <f t="shared" si="1"/>
        <v>16.666666666666664</v>
      </c>
      <c r="S15" s="144">
        <v>23</v>
      </c>
      <c r="T15" s="61"/>
    </row>
    <row r="16" spans="1:20" ht="15.75" customHeight="1">
      <c r="A16" s="173"/>
      <c r="B16" s="173"/>
      <c r="C16" s="138"/>
      <c r="D16" s="143" t="s">
        <v>137</v>
      </c>
      <c r="E16" s="143" t="s">
        <v>49</v>
      </c>
      <c r="F16" s="140">
        <v>5</v>
      </c>
      <c r="G16" s="144">
        <v>32121</v>
      </c>
      <c r="H16" s="144">
        <v>32121</v>
      </c>
      <c r="I16" s="144">
        <v>30249</v>
      </c>
      <c r="J16" s="144">
        <v>32334</v>
      </c>
      <c r="K16" s="144">
        <v>32334</v>
      </c>
      <c r="L16" s="157">
        <v>21250</v>
      </c>
      <c r="M16" s="144">
        <v>32334</v>
      </c>
      <c r="N16" s="161">
        <f t="shared" si="3"/>
        <v>106.89278984429238</v>
      </c>
      <c r="O16" s="161">
        <f t="shared" si="4"/>
        <v>100</v>
      </c>
      <c r="P16" s="140">
        <v>5600</v>
      </c>
      <c r="Q16" s="142">
        <f t="shared" si="5"/>
        <v>14511.333333333334</v>
      </c>
      <c r="R16" s="142">
        <f t="shared" si="1"/>
        <v>23422.666666666664</v>
      </c>
      <c r="S16" s="144">
        <v>32334</v>
      </c>
      <c r="T16" s="61"/>
    </row>
    <row r="17" spans="1:20" ht="15.75" customHeight="1">
      <c r="A17" s="173"/>
      <c r="B17" s="173"/>
      <c r="C17" s="138"/>
      <c r="D17" s="143" t="s">
        <v>171</v>
      </c>
      <c r="E17" s="143" t="s">
        <v>50</v>
      </c>
      <c r="F17" s="140">
        <v>6</v>
      </c>
      <c r="G17" s="144">
        <v>1919</v>
      </c>
      <c r="H17" s="144">
        <v>1919</v>
      </c>
      <c r="I17" s="144">
        <v>2439</v>
      </c>
      <c r="J17" s="144">
        <v>2880</v>
      </c>
      <c r="K17" s="144">
        <v>2880</v>
      </c>
      <c r="L17" s="157">
        <v>2087</v>
      </c>
      <c r="M17" s="144">
        <v>2880</v>
      </c>
      <c r="N17" s="161">
        <f t="shared" si="3"/>
        <v>118.08118081180811</v>
      </c>
      <c r="O17" s="161">
        <f t="shared" si="4"/>
        <v>100</v>
      </c>
      <c r="P17" s="140">
        <v>970</v>
      </c>
      <c r="Q17" s="142">
        <f t="shared" si="5"/>
        <v>1606.6666666666665</v>
      </c>
      <c r="R17" s="142">
        <f t="shared" si="1"/>
        <v>2243.333333333333</v>
      </c>
      <c r="S17" s="144">
        <v>2880</v>
      </c>
      <c r="T17" s="61"/>
    </row>
    <row r="18" spans="1:20" ht="15.75" customHeight="1">
      <c r="A18" s="173"/>
      <c r="B18" s="173"/>
      <c r="C18" s="138"/>
      <c r="D18" s="143" t="s">
        <v>172</v>
      </c>
      <c r="E18" s="143" t="s">
        <v>51</v>
      </c>
      <c r="F18" s="140">
        <v>7</v>
      </c>
      <c r="G18" s="144">
        <v>650</v>
      </c>
      <c r="H18" s="144">
        <v>650</v>
      </c>
      <c r="I18" s="144">
        <v>708</v>
      </c>
      <c r="J18" s="144">
        <v>700</v>
      </c>
      <c r="K18" s="144">
        <v>700</v>
      </c>
      <c r="L18" s="157">
        <v>795</v>
      </c>
      <c r="M18" s="144">
        <v>700</v>
      </c>
      <c r="N18" s="161">
        <f t="shared" si="3"/>
        <v>98.87005649717514</v>
      </c>
      <c r="O18" s="161">
        <f t="shared" si="4"/>
        <v>100</v>
      </c>
      <c r="P18" s="140">
        <v>80</v>
      </c>
      <c r="Q18" s="142">
        <f t="shared" si="5"/>
        <v>286.66666666666663</v>
      </c>
      <c r="R18" s="142">
        <f t="shared" si="1"/>
        <v>493.3333333333333</v>
      </c>
      <c r="S18" s="144">
        <v>700</v>
      </c>
      <c r="T18" s="61"/>
    </row>
    <row r="19" spans="1:20" ht="15.75" customHeight="1">
      <c r="A19" s="173"/>
      <c r="B19" s="173"/>
      <c r="C19" s="138" t="s">
        <v>22</v>
      </c>
      <c r="D19" s="179" t="s">
        <v>23</v>
      </c>
      <c r="E19" s="179"/>
      <c r="F19" s="140">
        <v>8</v>
      </c>
      <c r="G19" s="144">
        <v>6</v>
      </c>
      <c r="H19" s="144">
        <v>6</v>
      </c>
      <c r="I19" s="144">
        <v>2</v>
      </c>
      <c r="J19" s="144">
        <v>6</v>
      </c>
      <c r="K19" s="144">
        <v>6</v>
      </c>
      <c r="L19" s="157">
        <v>0</v>
      </c>
      <c r="M19" s="144">
        <v>6</v>
      </c>
      <c r="N19" s="161">
        <f t="shared" si="3"/>
        <v>300</v>
      </c>
      <c r="O19" s="161">
        <f t="shared" si="4"/>
        <v>100</v>
      </c>
      <c r="P19" s="140">
        <v>2</v>
      </c>
      <c r="Q19" s="142">
        <f t="shared" si="5"/>
        <v>3.333333333333333</v>
      </c>
      <c r="R19" s="142">
        <f t="shared" si="1"/>
        <v>4.666666666666666</v>
      </c>
      <c r="S19" s="144">
        <v>6</v>
      </c>
      <c r="T19" s="61"/>
    </row>
    <row r="20" spans="1:20" ht="28.5" customHeight="1">
      <c r="A20" s="173"/>
      <c r="B20" s="173"/>
      <c r="C20" s="138" t="s">
        <v>24</v>
      </c>
      <c r="D20" s="179" t="s">
        <v>196</v>
      </c>
      <c r="E20" s="179"/>
      <c r="F20" s="140">
        <v>9</v>
      </c>
      <c r="G20" s="144"/>
      <c r="H20" s="144"/>
      <c r="I20" s="144"/>
      <c r="J20" s="144"/>
      <c r="K20" s="144"/>
      <c r="L20" s="157"/>
      <c r="M20" s="144"/>
      <c r="N20" s="161"/>
      <c r="O20" s="161"/>
      <c r="P20" s="140"/>
      <c r="Q20" s="142"/>
      <c r="R20" s="142"/>
      <c r="S20" s="144"/>
      <c r="T20" s="61"/>
    </row>
    <row r="21" spans="1:20" ht="16.5" customHeight="1">
      <c r="A21" s="173"/>
      <c r="B21" s="173"/>
      <c r="C21" s="173"/>
      <c r="D21" s="138" t="s">
        <v>11</v>
      </c>
      <c r="E21" s="143" t="s">
        <v>186</v>
      </c>
      <c r="F21" s="140">
        <v>10</v>
      </c>
      <c r="G21" s="144"/>
      <c r="H21" s="144"/>
      <c r="I21" s="144"/>
      <c r="J21" s="144"/>
      <c r="K21" s="144"/>
      <c r="L21" s="157"/>
      <c r="M21" s="144"/>
      <c r="N21" s="161"/>
      <c r="O21" s="161"/>
      <c r="P21" s="140"/>
      <c r="Q21" s="142"/>
      <c r="R21" s="142"/>
      <c r="S21" s="144"/>
      <c r="T21" s="61"/>
    </row>
    <row r="22" spans="1:20" ht="14.25" customHeight="1">
      <c r="A22" s="173"/>
      <c r="B22" s="173"/>
      <c r="C22" s="173"/>
      <c r="D22" s="138" t="s">
        <v>12</v>
      </c>
      <c r="E22" s="143" t="s">
        <v>25</v>
      </c>
      <c r="F22" s="140">
        <v>11</v>
      </c>
      <c r="G22" s="144"/>
      <c r="H22" s="144"/>
      <c r="I22" s="144"/>
      <c r="J22" s="144"/>
      <c r="K22" s="144"/>
      <c r="L22" s="157"/>
      <c r="M22" s="144"/>
      <c r="N22" s="161"/>
      <c r="O22" s="161"/>
      <c r="P22" s="140"/>
      <c r="Q22" s="142"/>
      <c r="R22" s="142"/>
      <c r="S22" s="144"/>
      <c r="T22" s="61"/>
    </row>
    <row r="23" spans="1:20" ht="12.75" customHeight="1">
      <c r="A23" s="173"/>
      <c r="B23" s="173"/>
      <c r="C23" s="138" t="s">
        <v>26</v>
      </c>
      <c r="D23" s="179" t="s">
        <v>187</v>
      </c>
      <c r="E23" s="179"/>
      <c r="F23" s="140">
        <v>12</v>
      </c>
      <c r="G23" s="144"/>
      <c r="H23" s="144"/>
      <c r="I23" s="144"/>
      <c r="J23" s="144"/>
      <c r="K23" s="144"/>
      <c r="L23" s="157"/>
      <c r="M23" s="144"/>
      <c r="N23" s="161"/>
      <c r="O23" s="161"/>
      <c r="P23" s="140"/>
      <c r="Q23" s="142"/>
      <c r="R23" s="142"/>
      <c r="S23" s="144"/>
      <c r="T23" s="61"/>
    </row>
    <row r="24" spans="1:20" ht="25.5" customHeight="1">
      <c r="A24" s="173"/>
      <c r="B24" s="173"/>
      <c r="C24" s="138" t="s">
        <v>27</v>
      </c>
      <c r="D24" s="179" t="s">
        <v>108</v>
      </c>
      <c r="E24" s="179"/>
      <c r="F24" s="140">
        <v>13</v>
      </c>
      <c r="G24" s="144">
        <v>550</v>
      </c>
      <c r="H24" s="144">
        <v>550</v>
      </c>
      <c r="I24" s="144">
        <v>1004</v>
      </c>
      <c r="J24" s="144">
        <v>800</v>
      </c>
      <c r="K24" s="144">
        <v>800</v>
      </c>
      <c r="L24" s="157">
        <v>680</v>
      </c>
      <c r="M24" s="144">
        <v>800</v>
      </c>
      <c r="N24" s="161">
        <f t="shared" si="3"/>
        <v>79.6812749003984</v>
      </c>
      <c r="O24" s="161">
        <f t="shared" si="4"/>
        <v>100</v>
      </c>
      <c r="P24" s="140">
        <v>200</v>
      </c>
      <c r="Q24" s="142">
        <f>(S24-P24)/3+P24</f>
        <v>400</v>
      </c>
      <c r="R24" s="142">
        <f>(S24-Q24)/2+Q24</f>
        <v>600</v>
      </c>
      <c r="S24" s="144">
        <v>800</v>
      </c>
      <c r="T24" s="61"/>
    </row>
    <row r="25" spans="1:20" ht="27" customHeight="1">
      <c r="A25" s="173"/>
      <c r="B25" s="138"/>
      <c r="C25" s="138" t="s">
        <v>33</v>
      </c>
      <c r="D25" s="179" t="s">
        <v>216</v>
      </c>
      <c r="E25" s="179"/>
      <c r="F25" s="140">
        <v>14</v>
      </c>
      <c r="G25" s="144">
        <f aca="true" t="shared" si="7" ref="G25:M25">G26+G32</f>
        <v>333</v>
      </c>
      <c r="H25" s="144">
        <f t="shared" si="7"/>
        <v>333</v>
      </c>
      <c r="I25" s="144">
        <f t="shared" si="7"/>
        <v>444</v>
      </c>
      <c r="J25" s="144">
        <f t="shared" si="7"/>
        <v>495</v>
      </c>
      <c r="K25" s="144">
        <f t="shared" si="7"/>
        <v>495</v>
      </c>
      <c r="L25" s="157">
        <f t="shared" si="7"/>
        <v>90</v>
      </c>
      <c r="M25" s="144">
        <f t="shared" si="7"/>
        <v>495</v>
      </c>
      <c r="N25" s="161">
        <f t="shared" si="3"/>
        <v>111.48648648648648</v>
      </c>
      <c r="O25" s="161">
        <f t="shared" si="4"/>
        <v>100</v>
      </c>
      <c r="P25" s="140">
        <f>P26+P27+P30+P31+P32</f>
        <v>110</v>
      </c>
      <c r="Q25" s="142">
        <f>(S25-P25)/3+P25</f>
        <v>238.33333333333334</v>
      </c>
      <c r="R25" s="142">
        <f>(S25-Q25)/2+Q25</f>
        <v>366.66666666666663</v>
      </c>
      <c r="S25" s="144">
        <f>S26+S32</f>
        <v>495</v>
      </c>
      <c r="T25" s="61"/>
    </row>
    <row r="26" spans="1:20" ht="15" customHeight="1">
      <c r="A26" s="173"/>
      <c r="B26" s="138"/>
      <c r="C26" s="138"/>
      <c r="D26" s="143" t="s">
        <v>111</v>
      </c>
      <c r="E26" s="143" t="s">
        <v>109</v>
      </c>
      <c r="F26" s="140">
        <v>15</v>
      </c>
      <c r="G26" s="144">
        <v>144</v>
      </c>
      <c r="H26" s="144">
        <v>144</v>
      </c>
      <c r="I26" s="144">
        <v>324</v>
      </c>
      <c r="J26" s="144">
        <v>355</v>
      </c>
      <c r="K26" s="144">
        <v>355</v>
      </c>
      <c r="L26" s="157">
        <v>78</v>
      </c>
      <c r="M26" s="144">
        <v>355</v>
      </c>
      <c r="N26" s="161">
        <f t="shared" si="3"/>
        <v>109.5679012345679</v>
      </c>
      <c r="O26" s="161">
        <f t="shared" si="4"/>
        <v>100</v>
      </c>
      <c r="P26" s="140">
        <v>60</v>
      </c>
      <c r="Q26" s="142">
        <f>(S26-P26)/3+P26</f>
        <v>158.33333333333331</v>
      </c>
      <c r="R26" s="142">
        <f>(S26-Q26)/2+Q26</f>
        <v>256.66666666666663</v>
      </c>
      <c r="S26" s="144">
        <v>355</v>
      </c>
      <c r="T26" s="61"/>
    </row>
    <row r="27" spans="1:20" ht="28.5" customHeight="1">
      <c r="A27" s="173"/>
      <c r="B27" s="138"/>
      <c r="C27" s="138"/>
      <c r="D27" s="143" t="s">
        <v>152</v>
      </c>
      <c r="E27" s="143" t="s">
        <v>157</v>
      </c>
      <c r="F27" s="140">
        <v>16</v>
      </c>
      <c r="G27" s="144"/>
      <c r="H27" s="144"/>
      <c r="I27" s="144"/>
      <c r="J27" s="144"/>
      <c r="K27" s="144"/>
      <c r="L27" s="157"/>
      <c r="M27" s="144"/>
      <c r="N27" s="161"/>
      <c r="O27" s="161"/>
      <c r="P27" s="140"/>
      <c r="Q27" s="142"/>
      <c r="R27" s="142"/>
      <c r="S27" s="144"/>
      <c r="T27" s="61"/>
    </row>
    <row r="28" spans="1:20" ht="14.25" customHeight="1">
      <c r="A28" s="173"/>
      <c r="B28" s="138"/>
      <c r="C28" s="138"/>
      <c r="D28" s="143"/>
      <c r="E28" s="143" t="s">
        <v>188</v>
      </c>
      <c r="F28" s="140">
        <v>17</v>
      </c>
      <c r="G28" s="144"/>
      <c r="H28" s="144"/>
      <c r="I28" s="144"/>
      <c r="J28" s="144"/>
      <c r="K28" s="144"/>
      <c r="L28" s="157"/>
      <c r="M28" s="144"/>
      <c r="N28" s="161"/>
      <c r="O28" s="161"/>
      <c r="P28" s="140"/>
      <c r="Q28" s="142"/>
      <c r="R28" s="142"/>
      <c r="S28" s="144"/>
      <c r="T28" s="61"/>
    </row>
    <row r="29" spans="1:20" ht="15" customHeight="1">
      <c r="A29" s="173"/>
      <c r="B29" s="138"/>
      <c r="C29" s="138"/>
      <c r="D29" s="143"/>
      <c r="E29" s="143" t="s">
        <v>173</v>
      </c>
      <c r="F29" s="140">
        <v>18</v>
      </c>
      <c r="G29" s="144"/>
      <c r="H29" s="144"/>
      <c r="I29" s="144"/>
      <c r="J29" s="144"/>
      <c r="K29" s="144"/>
      <c r="L29" s="157"/>
      <c r="M29" s="144"/>
      <c r="N29" s="161"/>
      <c r="O29" s="161"/>
      <c r="P29" s="140"/>
      <c r="Q29" s="142"/>
      <c r="R29" s="142"/>
      <c r="S29" s="144"/>
      <c r="T29" s="61"/>
    </row>
    <row r="30" spans="1:20" ht="14.25" customHeight="1">
      <c r="A30" s="173"/>
      <c r="B30" s="138"/>
      <c r="C30" s="138"/>
      <c r="D30" s="143" t="s">
        <v>154</v>
      </c>
      <c r="E30" s="143" t="s">
        <v>110</v>
      </c>
      <c r="F30" s="140">
        <v>19</v>
      </c>
      <c r="G30" s="144"/>
      <c r="H30" s="144"/>
      <c r="I30" s="144"/>
      <c r="J30" s="144"/>
      <c r="K30" s="144"/>
      <c r="L30" s="157"/>
      <c r="M30" s="144"/>
      <c r="N30" s="161"/>
      <c r="O30" s="161"/>
      <c r="P30" s="140"/>
      <c r="Q30" s="142"/>
      <c r="R30" s="142"/>
      <c r="S30" s="144"/>
      <c r="T30" s="61"/>
    </row>
    <row r="31" spans="1:20" ht="12" customHeight="1">
      <c r="A31" s="173"/>
      <c r="B31" s="138"/>
      <c r="C31" s="138"/>
      <c r="D31" s="143" t="s">
        <v>155</v>
      </c>
      <c r="E31" s="143" t="s">
        <v>95</v>
      </c>
      <c r="F31" s="140">
        <v>20</v>
      </c>
      <c r="G31" s="144"/>
      <c r="H31" s="144"/>
      <c r="I31" s="144"/>
      <c r="J31" s="144"/>
      <c r="K31" s="144"/>
      <c r="L31" s="157"/>
      <c r="M31" s="144"/>
      <c r="N31" s="161"/>
      <c r="O31" s="161"/>
      <c r="P31" s="140"/>
      <c r="Q31" s="142"/>
      <c r="R31" s="142"/>
      <c r="S31" s="144"/>
      <c r="T31" s="61"/>
    </row>
    <row r="32" spans="1:20" ht="12.75" customHeight="1">
      <c r="A32" s="173"/>
      <c r="B32" s="138"/>
      <c r="C32" s="138"/>
      <c r="D32" s="143" t="s">
        <v>156</v>
      </c>
      <c r="E32" s="143" t="s">
        <v>51</v>
      </c>
      <c r="F32" s="140">
        <v>21</v>
      </c>
      <c r="G32" s="144">
        <v>189</v>
      </c>
      <c r="H32" s="144">
        <v>189</v>
      </c>
      <c r="I32" s="144">
        <v>120</v>
      </c>
      <c r="J32" s="144">
        <v>140</v>
      </c>
      <c r="K32" s="144">
        <v>140</v>
      </c>
      <c r="L32" s="157">
        <v>12</v>
      </c>
      <c r="M32" s="144">
        <v>140</v>
      </c>
      <c r="N32" s="161">
        <f t="shared" si="3"/>
        <v>116.66666666666667</v>
      </c>
      <c r="O32" s="161">
        <f t="shared" si="4"/>
        <v>100</v>
      </c>
      <c r="P32" s="140">
        <v>50</v>
      </c>
      <c r="Q32" s="142">
        <f>(S32-P32)/3+P32</f>
        <v>80</v>
      </c>
      <c r="R32" s="142">
        <f>(S32-Q32)/2+Q32</f>
        <v>110</v>
      </c>
      <c r="S32" s="144">
        <v>140</v>
      </c>
      <c r="T32" s="61"/>
    </row>
    <row r="33" spans="1:20" ht="27" customHeight="1">
      <c r="A33" s="173"/>
      <c r="B33" s="138">
        <v>2</v>
      </c>
      <c r="C33" s="138"/>
      <c r="D33" s="179" t="s">
        <v>203</v>
      </c>
      <c r="E33" s="179"/>
      <c r="F33" s="140">
        <v>22</v>
      </c>
      <c r="G33" s="144">
        <v>3</v>
      </c>
      <c r="H33" s="144">
        <v>3</v>
      </c>
      <c r="I33" s="144">
        <v>3</v>
      </c>
      <c r="J33" s="144">
        <v>3</v>
      </c>
      <c r="K33" s="144">
        <v>3</v>
      </c>
      <c r="L33" s="157">
        <v>2</v>
      </c>
      <c r="M33" s="144">
        <v>3</v>
      </c>
      <c r="N33" s="161">
        <f t="shared" si="3"/>
        <v>100</v>
      </c>
      <c r="O33" s="161">
        <f t="shared" si="4"/>
        <v>100</v>
      </c>
      <c r="P33" s="140">
        <v>1</v>
      </c>
      <c r="Q33" s="142">
        <f>(S33-P33)/3+P33</f>
        <v>1.6666666666666665</v>
      </c>
      <c r="R33" s="142">
        <f>(S33-Q33)/2+Q33</f>
        <v>2.333333333333333</v>
      </c>
      <c r="S33" s="144">
        <v>3</v>
      </c>
      <c r="T33" s="61"/>
    </row>
    <row r="34" spans="1:20" ht="13.5" customHeight="1">
      <c r="A34" s="173"/>
      <c r="B34" s="173"/>
      <c r="C34" s="138" t="s">
        <v>21</v>
      </c>
      <c r="D34" s="172" t="s">
        <v>28</v>
      </c>
      <c r="E34" s="172"/>
      <c r="F34" s="140">
        <v>23</v>
      </c>
      <c r="G34" s="144"/>
      <c r="H34" s="144"/>
      <c r="I34" s="144"/>
      <c r="J34" s="144"/>
      <c r="K34" s="144"/>
      <c r="L34" s="157"/>
      <c r="M34" s="144"/>
      <c r="N34" s="161"/>
      <c r="O34" s="161"/>
      <c r="P34" s="140"/>
      <c r="Q34" s="142"/>
      <c r="R34" s="142"/>
      <c r="S34" s="144"/>
      <c r="T34" s="61"/>
    </row>
    <row r="35" spans="1:20" ht="17.25" customHeight="1">
      <c r="A35" s="173"/>
      <c r="B35" s="173"/>
      <c r="C35" s="138" t="s">
        <v>22</v>
      </c>
      <c r="D35" s="172" t="s">
        <v>52</v>
      </c>
      <c r="E35" s="172"/>
      <c r="F35" s="140">
        <v>24</v>
      </c>
      <c r="G35" s="144"/>
      <c r="H35" s="144"/>
      <c r="I35" s="144"/>
      <c r="J35" s="144"/>
      <c r="K35" s="144"/>
      <c r="L35" s="157"/>
      <c r="M35" s="144"/>
      <c r="N35" s="161"/>
      <c r="O35" s="161"/>
      <c r="P35" s="140"/>
      <c r="Q35" s="142"/>
      <c r="R35" s="142"/>
      <c r="S35" s="144"/>
      <c r="T35" s="61"/>
    </row>
    <row r="36" spans="1:20" ht="15.75" customHeight="1">
      <c r="A36" s="173"/>
      <c r="B36" s="173"/>
      <c r="C36" s="138" t="s">
        <v>24</v>
      </c>
      <c r="D36" s="172" t="s">
        <v>53</v>
      </c>
      <c r="E36" s="172"/>
      <c r="F36" s="140">
        <v>25</v>
      </c>
      <c r="G36" s="144"/>
      <c r="H36" s="144"/>
      <c r="I36" s="144"/>
      <c r="J36" s="144"/>
      <c r="K36" s="144"/>
      <c r="L36" s="157"/>
      <c r="M36" s="144"/>
      <c r="N36" s="161"/>
      <c r="O36" s="161"/>
      <c r="P36" s="140"/>
      <c r="Q36" s="142"/>
      <c r="R36" s="142"/>
      <c r="S36" s="144"/>
      <c r="T36" s="61"/>
    </row>
    <row r="37" spans="1:20" ht="12" customHeight="1">
      <c r="A37" s="173"/>
      <c r="B37" s="173"/>
      <c r="C37" s="138" t="s">
        <v>26</v>
      </c>
      <c r="D37" s="172" t="s">
        <v>29</v>
      </c>
      <c r="E37" s="172"/>
      <c r="F37" s="140">
        <v>26</v>
      </c>
      <c r="G37" s="144"/>
      <c r="H37" s="144"/>
      <c r="I37" s="144"/>
      <c r="J37" s="144"/>
      <c r="K37" s="144"/>
      <c r="L37" s="157"/>
      <c r="M37" s="144"/>
      <c r="N37" s="161"/>
      <c r="O37" s="161"/>
      <c r="P37" s="140"/>
      <c r="Q37" s="142"/>
      <c r="R37" s="142"/>
      <c r="S37" s="144"/>
      <c r="T37" s="61"/>
    </row>
    <row r="38" spans="1:20" ht="15" customHeight="1">
      <c r="A38" s="173"/>
      <c r="B38" s="173"/>
      <c r="C38" s="138" t="s">
        <v>27</v>
      </c>
      <c r="D38" s="172" t="s">
        <v>30</v>
      </c>
      <c r="E38" s="172"/>
      <c r="F38" s="140">
        <v>27</v>
      </c>
      <c r="G38" s="144">
        <v>3</v>
      </c>
      <c r="H38" s="144">
        <v>3</v>
      </c>
      <c r="I38" s="144">
        <v>3</v>
      </c>
      <c r="J38" s="144">
        <v>3</v>
      </c>
      <c r="K38" s="144">
        <v>3</v>
      </c>
      <c r="L38" s="157"/>
      <c r="M38" s="144">
        <v>3</v>
      </c>
      <c r="N38" s="161">
        <f t="shared" si="3"/>
        <v>100</v>
      </c>
      <c r="O38" s="161">
        <f t="shared" si="4"/>
        <v>100</v>
      </c>
      <c r="P38" s="140">
        <v>1</v>
      </c>
      <c r="Q38" s="142">
        <f>(S38-P38)/3+P38</f>
        <v>1.6666666666666665</v>
      </c>
      <c r="R38" s="142">
        <f>(S38-Q38)/2+Q38</f>
        <v>2.333333333333333</v>
      </c>
      <c r="S38" s="144">
        <v>3</v>
      </c>
      <c r="T38" s="61"/>
    </row>
    <row r="39" spans="1:20" ht="15" customHeight="1">
      <c r="A39" s="173"/>
      <c r="B39" s="138">
        <v>3</v>
      </c>
      <c r="C39" s="138"/>
      <c r="D39" s="172" t="s">
        <v>1</v>
      </c>
      <c r="E39" s="172"/>
      <c r="F39" s="140">
        <v>28</v>
      </c>
      <c r="G39" s="144"/>
      <c r="H39" s="144"/>
      <c r="I39" s="144"/>
      <c r="J39" s="144"/>
      <c r="K39" s="144"/>
      <c r="L39" s="157"/>
      <c r="M39" s="144"/>
      <c r="N39" s="161"/>
      <c r="O39" s="161"/>
      <c r="P39" s="140"/>
      <c r="Q39" s="142"/>
      <c r="R39" s="142"/>
      <c r="S39" s="144"/>
      <c r="T39" s="61"/>
    </row>
    <row r="40" spans="1:20" ht="18" customHeight="1">
      <c r="A40" s="138" t="s">
        <v>10</v>
      </c>
      <c r="B40" s="172" t="s">
        <v>247</v>
      </c>
      <c r="C40" s="172"/>
      <c r="D40" s="172"/>
      <c r="E40" s="172"/>
      <c r="F40" s="140">
        <v>29</v>
      </c>
      <c r="G40" s="144">
        <f aca="true" t="shared" si="8" ref="G40:M40">G41+G151</f>
        <v>34708</v>
      </c>
      <c r="H40" s="144">
        <f t="shared" si="8"/>
        <v>34708</v>
      </c>
      <c r="I40" s="144">
        <f t="shared" si="8"/>
        <v>33791</v>
      </c>
      <c r="J40" s="144">
        <f t="shared" si="8"/>
        <v>36904</v>
      </c>
      <c r="K40" s="144">
        <f t="shared" si="8"/>
        <v>36904</v>
      </c>
      <c r="L40" s="157">
        <f t="shared" si="8"/>
        <v>25683</v>
      </c>
      <c r="M40" s="144">
        <f t="shared" si="8"/>
        <v>36904</v>
      </c>
      <c r="N40" s="161">
        <f t="shared" si="3"/>
        <v>109.21251220739249</v>
      </c>
      <c r="O40" s="161">
        <f t="shared" si="4"/>
        <v>100</v>
      </c>
      <c r="P40" s="145">
        <f>P41+P142+P150</f>
        <v>8667</v>
      </c>
      <c r="Q40" s="142">
        <f aca="true" t="shared" si="9" ref="Q40:Q52">(S40-P40)/3+P40</f>
        <v>18079.333333333336</v>
      </c>
      <c r="R40" s="142">
        <f aca="true" t="shared" si="10" ref="R40:R52">(S40-Q40)/2+Q40</f>
        <v>27491.666666666668</v>
      </c>
      <c r="S40" s="144">
        <f>S41+S151</f>
        <v>36904</v>
      </c>
      <c r="T40" s="61"/>
    </row>
    <row r="41" spans="1:20" ht="25.5" customHeight="1">
      <c r="A41" s="173"/>
      <c r="B41" s="138">
        <v>1</v>
      </c>
      <c r="C41" s="179" t="s">
        <v>236</v>
      </c>
      <c r="D41" s="179"/>
      <c r="E41" s="179"/>
      <c r="F41" s="140">
        <v>30</v>
      </c>
      <c r="G41" s="144">
        <f aca="true" t="shared" si="11" ref="G41:M41">G42+G90+G97+G125</f>
        <v>34708</v>
      </c>
      <c r="H41" s="144">
        <f t="shared" si="11"/>
        <v>34708</v>
      </c>
      <c r="I41" s="144">
        <f t="shared" si="11"/>
        <v>33791</v>
      </c>
      <c r="J41" s="144">
        <f t="shared" si="11"/>
        <v>36904</v>
      </c>
      <c r="K41" s="144">
        <f t="shared" si="11"/>
        <v>36904</v>
      </c>
      <c r="L41" s="157">
        <f t="shared" si="11"/>
        <v>25683</v>
      </c>
      <c r="M41" s="144">
        <f t="shared" si="11"/>
        <v>36904</v>
      </c>
      <c r="N41" s="161">
        <f t="shared" si="3"/>
        <v>109.21251220739249</v>
      </c>
      <c r="O41" s="161">
        <f t="shared" si="4"/>
        <v>100</v>
      </c>
      <c r="P41" s="142">
        <f>P42+P90+P97+P125</f>
        <v>8667</v>
      </c>
      <c r="Q41" s="142">
        <f t="shared" si="9"/>
        <v>18079.333333333336</v>
      </c>
      <c r="R41" s="142">
        <f t="shared" si="10"/>
        <v>27491.666666666668</v>
      </c>
      <c r="S41" s="144">
        <f>S42+S90+S97+S125</f>
        <v>36904</v>
      </c>
      <c r="T41" s="61"/>
    </row>
    <row r="42" spans="1:20" ht="26.25" customHeight="1">
      <c r="A42" s="173"/>
      <c r="B42" s="173"/>
      <c r="C42" s="179" t="s">
        <v>204</v>
      </c>
      <c r="D42" s="179"/>
      <c r="E42" s="179"/>
      <c r="F42" s="140">
        <v>31</v>
      </c>
      <c r="G42" s="144">
        <f aca="true" t="shared" si="12" ref="G42:M42">G43+G51+G57</f>
        <v>8257</v>
      </c>
      <c r="H42" s="144">
        <f t="shared" si="12"/>
        <v>8257</v>
      </c>
      <c r="I42" s="144">
        <f t="shared" si="12"/>
        <v>8267</v>
      </c>
      <c r="J42" s="144">
        <f t="shared" si="12"/>
        <v>8273</v>
      </c>
      <c r="K42" s="144">
        <f t="shared" si="12"/>
        <v>8273</v>
      </c>
      <c r="L42" s="157">
        <f t="shared" si="12"/>
        <v>5817</v>
      </c>
      <c r="M42" s="144">
        <f t="shared" si="12"/>
        <v>8488</v>
      </c>
      <c r="N42" s="161">
        <f t="shared" si="3"/>
        <v>102.67327930325389</v>
      </c>
      <c r="O42" s="161">
        <f t="shared" si="4"/>
        <v>102.59881542366736</v>
      </c>
      <c r="P42" s="140">
        <f>P43+P51+P57</f>
        <v>1415</v>
      </c>
      <c r="Q42" s="142">
        <f t="shared" si="9"/>
        <v>3701</v>
      </c>
      <c r="R42" s="142">
        <f t="shared" si="10"/>
        <v>5987</v>
      </c>
      <c r="S42" s="144">
        <f>S43+S51+S57</f>
        <v>8273</v>
      </c>
      <c r="T42" s="61"/>
    </row>
    <row r="43" spans="1:20" ht="28.5" customHeight="1">
      <c r="A43" s="173"/>
      <c r="B43" s="173"/>
      <c r="C43" s="138" t="s">
        <v>54</v>
      </c>
      <c r="D43" s="179" t="s">
        <v>205</v>
      </c>
      <c r="E43" s="179"/>
      <c r="F43" s="140">
        <v>32</v>
      </c>
      <c r="G43" s="144">
        <f aca="true" t="shared" si="13" ref="G43:M43">G44+G45+G48+G49+G50</f>
        <v>7287</v>
      </c>
      <c r="H43" s="144">
        <f t="shared" si="13"/>
        <v>7287</v>
      </c>
      <c r="I43" s="144">
        <f t="shared" si="13"/>
        <v>7281</v>
      </c>
      <c r="J43" s="144">
        <f t="shared" si="13"/>
        <v>7281</v>
      </c>
      <c r="K43" s="144">
        <f t="shared" si="13"/>
        <v>7281</v>
      </c>
      <c r="L43" s="157">
        <f t="shared" si="13"/>
        <v>5123</v>
      </c>
      <c r="M43" s="144">
        <f t="shared" si="13"/>
        <v>7487</v>
      </c>
      <c r="N43" s="161">
        <f t="shared" si="3"/>
        <v>102.82928169207526</v>
      </c>
      <c r="O43" s="161">
        <f t="shared" si="4"/>
        <v>102.82928169207526</v>
      </c>
      <c r="P43" s="140">
        <f>P44+P45+P48+P49+P50</f>
        <v>1157</v>
      </c>
      <c r="Q43" s="142">
        <f t="shared" si="9"/>
        <v>3198.333333333333</v>
      </c>
      <c r="R43" s="142">
        <f t="shared" si="10"/>
        <v>5239.666666666666</v>
      </c>
      <c r="S43" s="144">
        <f>S44+S45+S48+S49+S50</f>
        <v>7281</v>
      </c>
      <c r="T43" s="61"/>
    </row>
    <row r="44" spans="1:20" ht="16.5" customHeight="1">
      <c r="A44" s="173"/>
      <c r="B44" s="173"/>
      <c r="C44" s="138" t="s">
        <v>21</v>
      </c>
      <c r="D44" s="179" t="s">
        <v>265</v>
      </c>
      <c r="E44" s="179"/>
      <c r="F44" s="140">
        <v>33</v>
      </c>
      <c r="G44" s="144">
        <v>725</v>
      </c>
      <c r="H44" s="144">
        <v>725</v>
      </c>
      <c r="I44" s="144">
        <v>805</v>
      </c>
      <c r="J44" s="144">
        <v>725</v>
      </c>
      <c r="K44" s="144">
        <v>725</v>
      </c>
      <c r="L44" s="157">
        <v>445</v>
      </c>
      <c r="M44" s="144">
        <v>675</v>
      </c>
      <c r="N44" s="161">
        <f t="shared" si="3"/>
        <v>83.85093167701864</v>
      </c>
      <c r="O44" s="161">
        <f t="shared" si="4"/>
        <v>93.10344827586206</v>
      </c>
      <c r="P44" s="140">
        <v>130</v>
      </c>
      <c r="Q44" s="142">
        <f t="shared" si="9"/>
        <v>328.33333333333337</v>
      </c>
      <c r="R44" s="142">
        <f t="shared" si="10"/>
        <v>526.6666666666667</v>
      </c>
      <c r="S44" s="144">
        <v>725</v>
      </c>
      <c r="T44" s="61"/>
    </row>
    <row r="45" spans="1:20" ht="16.5" customHeight="1">
      <c r="A45" s="173"/>
      <c r="B45" s="173"/>
      <c r="C45" s="138" t="s">
        <v>22</v>
      </c>
      <c r="D45" s="179" t="s">
        <v>162</v>
      </c>
      <c r="E45" s="179"/>
      <c r="F45" s="140">
        <v>34</v>
      </c>
      <c r="G45" s="144">
        <v>5629</v>
      </c>
      <c r="H45" s="144">
        <v>5629</v>
      </c>
      <c r="I45" s="144">
        <v>5630</v>
      </c>
      <c r="J45" s="144">
        <v>5684</v>
      </c>
      <c r="K45" s="144">
        <v>5684</v>
      </c>
      <c r="L45" s="157">
        <v>4046</v>
      </c>
      <c r="M45" s="144">
        <v>5940</v>
      </c>
      <c r="N45" s="161">
        <f t="shared" si="3"/>
        <v>105.50621669626999</v>
      </c>
      <c r="O45" s="161">
        <f t="shared" si="4"/>
        <v>104.50387051372275</v>
      </c>
      <c r="P45" s="140">
        <v>680</v>
      </c>
      <c r="Q45" s="142">
        <f t="shared" si="9"/>
        <v>2348</v>
      </c>
      <c r="R45" s="142">
        <f t="shared" si="10"/>
        <v>4016</v>
      </c>
      <c r="S45" s="144">
        <v>5684</v>
      </c>
      <c r="T45" s="61"/>
    </row>
    <row r="46" spans="1:20" ht="15.75" customHeight="1">
      <c r="A46" s="173"/>
      <c r="B46" s="173"/>
      <c r="C46" s="138"/>
      <c r="D46" s="143" t="s">
        <v>55</v>
      </c>
      <c r="E46" s="143" t="s">
        <v>56</v>
      </c>
      <c r="F46" s="140">
        <v>35</v>
      </c>
      <c r="G46" s="144">
        <v>550</v>
      </c>
      <c r="H46" s="144">
        <v>550</v>
      </c>
      <c r="I46" s="144">
        <v>303</v>
      </c>
      <c r="J46" s="144">
        <v>550</v>
      </c>
      <c r="K46" s="144">
        <v>550</v>
      </c>
      <c r="L46" s="157"/>
      <c r="M46" s="144">
        <v>550</v>
      </c>
      <c r="N46" s="161">
        <f t="shared" si="3"/>
        <v>181.5181518151815</v>
      </c>
      <c r="O46" s="161">
        <f t="shared" si="4"/>
        <v>100</v>
      </c>
      <c r="P46" s="140">
        <v>135</v>
      </c>
      <c r="Q46" s="142">
        <f t="shared" si="9"/>
        <v>273.33333333333337</v>
      </c>
      <c r="R46" s="142">
        <f t="shared" si="10"/>
        <v>411.6666666666667</v>
      </c>
      <c r="S46" s="144">
        <v>550</v>
      </c>
      <c r="T46" s="61"/>
    </row>
    <row r="47" spans="1:20" ht="15.75" customHeight="1">
      <c r="A47" s="173"/>
      <c r="B47" s="173"/>
      <c r="C47" s="138"/>
      <c r="D47" s="143" t="s">
        <v>57</v>
      </c>
      <c r="E47" s="143" t="s">
        <v>58</v>
      </c>
      <c r="F47" s="140">
        <v>36</v>
      </c>
      <c r="G47" s="144">
        <v>1093</v>
      </c>
      <c r="H47" s="144">
        <v>1093</v>
      </c>
      <c r="I47" s="144">
        <v>957</v>
      </c>
      <c r="J47" s="144">
        <v>1093</v>
      </c>
      <c r="K47" s="144">
        <v>1093</v>
      </c>
      <c r="L47" s="157"/>
      <c r="M47" s="144">
        <v>1343</v>
      </c>
      <c r="N47" s="161">
        <f t="shared" si="3"/>
        <v>140.33437826541274</v>
      </c>
      <c r="O47" s="161">
        <f t="shared" si="4"/>
        <v>122.87282708142726</v>
      </c>
      <c r="P47" s="140">
        <v>314</v>
      </c>
      <c r="Q47" s="142">
        <f t="shared" si="9"/>
        <v>573.6666666666667</v>
      </c>
      <c r="R47" s="142">
        <f t="shared" si="10"/>
        <v>833.3333333333334</v>
      </c>
      <c r="S47" s="144">
        <v>1093</v>
      </c>
      <c r="T47" s="61"/>
    </row>
    <row r="48" spans="1:20" ht="24" customHeight="1">
      <c r="A48" s="173"/>
      <c r="B48" s="173"/>
      <c r="C48" s="138" t="s">
        <v>24</v>
      </c>
      <c r="D48" s="179" t="s">
        <v>112</v>
      </c>
      <c r="E48" s="179"/>
      <c r="F48" s="140">
        <v>37</v>
      </c>
      <c r="G48" s="144">
        <v>387</v>
      </c>
      <c r="H48" s="144">
        <v>387</v>
      </c>
      <c r="I48" s="144">
        <v>287</v>
      </c>
      <c r="J48" s="144">
        <v>287</v>
      </c>
      <c r="K48" s="144">
        <v>287</v>
      </c>
      <c r="L48" s="157">
        <v>199</v>
      </c>
      <c r="M48" s="144">
        <v>287</v>
      </c>
      <c r="N48" s="161">
        <f t="shared" si="3"/>
        <v>100</v>
      </c>
      <c r="O48" s="161">
        <f t="shared" si="4"/>
        <v>100</v>
      </c>
      <c r="P48" s="140">
        <v>70</v>
      </c>
      <c r="Q48" s="142">
        <f t="shared" si="9"/>
        <v>142.33333333333331</v>
      </c>
      <c r="R48" s="142">
        <f t="shared" si="10"/>
        <v>214.66666666666666</v>
      </c>
      <c r="S48" s="144">
        <v>287</v>
      </c>
      <c r="T48" s="61"/>
    </row>
    <row r="49" spans="1:20" ht="15" customHeight="1">
      <c r="A49" s="173"/>
      <c r="B49" s="173"/>
      <c r="C49" s="138" t="s">
        <v>26</v>
      </c>
      <c r="D49" s="179" t="s">
        <v>113</v>
      </c>
      <c r="E49" s="179"/>
      <c r="F49" s="140">
        <v>38</v>
      </c>
      <c r="G49" s="144">
        <v>477</v>
      </c>
      <c r="H49" s="144">
        <v>477</v>
      </c>
      <c r="I49" s="144">
        <v>511</v>
      </c>
      <c r="J49" s="144">
        <v>530</v>
      </c>
      <c r="K49" s="144">
        <v>530</v>
      </c>
      <c r="L49" s="157">
        <v>386</v>
      </c>
      <c r="M49" s="144">
        <v>530</v>
      </c>
      <c r="N49" s="161">
        <f t="shared" si="3"/>
        <v>103.71819960861058</v>
      </c>
      <c r="O49" s="161">
        <f t="shared" si="4"/>
        <v>100</v>
      </c>
      <c r="P49" s="140">
        <v>250</v>
      </c>
      <c r="Q49" s="142">
        <f t="shared" si="9"/>
        <v>343.3333333333333</v>
      </c>
      <c r="R49" s="142">
        <f t="shared" si="10"/>
        <v>436.66666666666663</v>
      </c>
      <c r="S49" s="144">
        <v>530</v>
      </c>
      <c r="T49" s="61"/>
    </row>
    <row r="50" spans="1:20" ht="14.25" customHeight="1">
      <c r="A50" s="173"/>
      <c r="B50" s="173"/>
      <c r="C50" s="138" t="s">
        <v>27</v>
      </c>
      <c r="D50" s="179" t="s">
        <v>32</v>
      </c>
      <c r="E50" s="179"/>
      <c r="F50" s="140">
        <v>39</v>
      </c>
      <c r="G50" s="144">
        <v>69</v>
      </c>
      <c r="H50" s="144">
        <v>69</v>
      </c>
      <c r="I50" s="144">
        <v>48</v>
      </c>
      <c r="J50" s="144">
        <v>55</v>
      </c>
      <c r="K50" s="144">
        <v>55</v>
      </c>
      <c r="L50" s="157">
        <v>47</v>
      </c>
      <c r="M50" s="144">
        <v>55</v>
      </c>
      <c r="N50" s="161">
        <f t="shared" si="3"/>
        <v>114.58333333333333</v>
      </c>
      <c r="O50" s="161">
        <f t="shared" si="4"/>
        <v>100</v>
      </c>
      <c r="P50" s="140">
        <v>27</v>
      </c>
      <c r="Q50" s="142">
        <f t="shared" si="9"/>
        <v>36.333333333333336</v>
      </c>
      <c r="R50" s="142">
        <f t="shared" si="10"/>
        <v>45.66666666666667</v>
      </c>
      <c r="S50" s="144">
        <v>55</v>
      </c>
      <c r="T50" s="61"/>
    </row>
    <row r="51" spans="1:20" ht="30.75" customHeight="1">
      <c r="A51" s="173"/>
      <c r="B51" s="173"/>
      <c r="C51" s="138" t="s">
        <v>59</v>
      </c>
      <c r="D51" s="172" t="s">
        <v>206</v>
      </c>
      <c r="E51" s="172"/>
      <c r="F51" s="140">
        <v>40</v>
      </c>
      <c r="G51" s="144">
        <f aca="true" t="shared" si="14" ref="G51:M51">G52+G56</f>
        <v>196</v>
      </c>
      <c r="H51" s="144">
        <f t="shared" si="14"/>
        <v>196</v>
      </c>
      <c r="I51" s="144">
        <f t="shared" si="14"/>
        <v>186</v>
      </c>
      <c r="J51" s="144">
        <f t="shared" si="14"/>
        <v>186</v>
      </c>
      <c r="K51" s="144">
        <f t="shared" si="14"/>
        <v>186</v>
      </c>
      <c r="L51" s="157">
        <f t="shared" si="14"/>
        <v>155</v>
      </c>
      <c r="M51" s="144">
        <f t="shared" si="14"/>
        <v>211</v>
      </c>
      <c r="N51" s="161">
        <f t="shared" si="3"/>
        <v>113.44086021505377</v>
      </c>
      <c r="O51" s="161">
        <f t="shared" si="4"/>
        <v>113.44086021505377</v>
      </c>
      <c r="P51" s="140">
        <f>P52+P53+P56</f>
        <v>58</v>
      </c>
      <c r="Q51" s="142">
        <f t="shared" si="9"/>
        <v>100.66666666666666</v>
      </c>
      <c r="R51" s="142">
        <f t="shared" si="10"/>
        <v>143.33333333333331</v>
      </c>
      <c r="S51" s="144">
        <f>S52+S56</f>
        <v>186</v>
      </c>
      <c r="T51" s="61"/>
    </row>
    <row r="52" spans="1:20" ht="15.75" customHeight="1">
      <c r="A52" s="173"/>
      <c r="B52" s="173"/>
      <c r="C52" s="138" t="s">
        <v>21</v>
      </c>
      <c r="D52" s="172" t="s">
        <v>60</v>
      </c>
      <c r="E52" s="172"/>
      <c r="F52" s="140">
        <v>41</v>
      </c>
      <c r="G52" s="144">
        <v>150</v>
      </c>
      <c r="H52" s="144">
        <v>150</v>
      </c>
      <c r="I52" s="144">
        <v>143</v>
      </c>
      <c r="J52" s="144">
        <v>140</v>
      </c>
      <c r="K52" s="144">
        <v>140</v>
      </c>
      <c r="L52" s="157">
        <v>116</v>
      </c>
      <c r="M52" s="144">
        <v>140</v>
      </c>
      <c r="N52" s="161">
        <f t="shared" si="3"/>
        <v>97.9020979020979</v>
      </c>
      <c r="O52" s="161">
        <f t="shared" si="4"/>
        <v>100</v>
      </c>
      <c r="P52" s="140">
        <v>35</v>
      </c>
      <c r="Q52" s="142">
        <f t="shared" si="9"/>
        <v>70</v>
      </c>
      <c r="R52" s="142">
        <f t="shared" si="10"/>
        <v>105</v>
      </c>
      <c r="S52" s="144">
        <v>140</v>
      </c>
      <c r="T52" s="61"/>
    </row>
    <row r="53" spans="1:20" ht="24" customHeight="1">
      <c r="A53" s="173"/>
      <c r="B53" s="173"/>
      <c r="C53" s="138" t="s">
        <v>61</v>
      </c>
      <c r="D53" s="172" t="s">
        <v>207</v>
      </c>
      <c r="E53" s="172"/>
      <c r="F53" s="140">
        <v>42</v>
      </c>
      <c r="G53" s="144"/>
      <c r="H53" s="144"/>
      <c r="I53" s="144"/>
      <c r="J53" s="144"/>
      <c r="K53" s="144"/>
      <c r="L53" s="157"/>
      <c r="M53" s="144"/>
      <c r="N53" s="161"/>
      <c r="O53" s="161"/>
      <c r="P53" s="140"/>
      <c r="Q53" s="142"/>
      <c r="R53" s="142"/>
      <c r="S53" s="144"/>
      <c r="T53" s="61"/>
    </row>
    <row r="54" spans="1:20" ht="25.5" customHeight="1">
      <c r="A54" s="173"/>
      <c r="B54" s="173"/>
      <c r="C54" s="138"/>
      <c r="D54" s="72" t="s">
        <v>55</v>
      </c>
      <c r="E54" s="72" t="s">
        <v>62</v>
      </c>
      <c r="F54" s="140">
        <v>43</v>
      </c>
      <c r="G54" s="144"/>
      <c r="H54" s="144"/>
      <c r="I54" s="144"/>
      <c r="J54" s="144"/>
      <c r="K54" s="144"/>
      <c r="L54" s="157"/>
      <c r="M54" s="144"/>
      <c r="N54" s="161"/>
      <c r="O54" s="161"/>
      <c r="P54" s="140"/>
      <c r="Q54" s="142"/>
      <c r="R54" s="142"/>
      <c r="S54" s="144"/>
      <c r="T54" s="61"/>
    </row>
    <row r="55" spans="1:20" ht="14.25" customHeight="1">
      <c r="A55" s="173"/>
      <c r="B55" s="173"/>
      <c r="C55" s="138"/>
      <c r="D55" s="72" t="s">
        <v>57</v>
      </c>
      <c r="E55" s="72" t="s">
        <v>63</v>
      </c>
      <c r="F55" s="140">
        <v>44</v>
      </c>
      <c r="G55" s="144"/>
      <c r="H55" s="144"/>
      <c r="I55" s="144"/>
      <c r="J55" s="144"/>
      <c r="K55" s="144"/>
      <c r="L55" s="157"/>
      <c r="M55" s="144"/>
      <c r="N55" s="161"/>
      <c r="O55" s="161"/>
      <c r="P55" s="140"/>
      <c r="Q55" s="142"/>
      <c r="R55" s="142"/>
      <c r="S55" s="144"/>
      <c r="T55" s="61"/>
    </row>
    <row r="56" spans="1:20" ht="15" customHeight="1">
      <c r="A56" s="173"/>
      <c r="B56" s="173"/>
      <c r="C56" s="138" t="s">
        <v>24</v>
      </c>
      <c r="D56" s="172" t="s">
        <v>64</v>
      </c>
      <c r="E56" s="172"/>
      <c r="F56" s="140">
        <v>45</v>
      </c>
      <c r="G56" s="144">
        <v>46</v>
      </c>
      <c r="H56" s="144">
        <v>46</v>
      </c>
      <c r="I56" s="144">
        <v>43</v>
      </c>
      <c r="J56" s="144">
        <v>46</v>
      </c>
      <c r="K56" s="144">
        <v>46</v>
      </c>
      <c r="L56" s="157">
        <v>39</v>
      </c>
      <c r="M56" s="144">
        <v>71</v>
      </c>
      <c r="N56" s="161">
        <f t="shared" si="3"/>
        <v>165.11627906976744</v>
      </c>
      <c r="O56" s="161">
        <f t="shared" si="4"/>
        <v>154.34782608695653</v>
      </c>
      <c r="P56" s="140">
        <v>23</v>
      </c>
      <c r="Q56" s="142">
        <f>(S56-P56)/3+P56</f>
        <v>30.666666666666668</v>
      </c>
      <c r="R56" s="142">
        <f>(S56-Q56)/2+Q56</f>
        <v>38.333333333333336</v>
      </c>
      <c r="S56" s="144">
        <v>46</v>
      </c>
      <c r="T56" s="61"/>
    </row>
    <row r="57" spans="1:20" ht="42" customHeight="1">
      <c r="A57" s="173"/>
      <c r="B57" s="173"/>
      <c r="C57" s="138" t="s">
        <v>114</v>
      </c>
      <c r="D57" s="172" t="s">
        <v>217</v>
      </c>
      <c r="E57" s="172"/>
      <c r="F57" s="140">
        <v>46</v>
      </c>
      <c r="G57" s="144">
        <f>G61+G73+G74+G78+G80</f>
        <v>774</v>
      </c>
      <c r="H57" s="144">
        <f>H61+H73+H74+H78+H80</f>
        <v>774</v>
      </c>
      <c r="I57" s="144">
        <f>I61+I73+I74+I78+I80</f>
        <v>800</v>
      </c>
      <c r="J57" s="144">
        <f>J61+J73+J74+J78+J80</f>
        <v>806</v>
      </c>
      <c r="K57" s="144">
        <f>K61+K73+K74+K78+K80</f>
        <v>806</v>
      </c>
      <c r="L57" s="157">
        <v>539</v>
      </c>
      <c r="M57" s="144">
        <f>M61+M73+M74+M78+M80</f>
        <v>790</v>
      </c>
      <c r="N57" s="161">
        <f t="shared" si="3"/>
        <v>98.75</v>
      </c>
      <c r="O57" s="161">
        <f t="shared" si="4"/>
        <v>98.01488833746899</v>
      </c>
      <c r="P57" s="140">
        <v>200</v>
      </c>
      <c r="Q57" s="142">
        <f>(S57-P57)/3+P57</f>
        <v>402</v>
      </c>
      <c r="R57" s="142">
        <f>(S57-Q57)/2+Q57</f>
        <v>604</v>
      </c>
      <c r="S57" s="144">
        <f>S61+S73+S74+S78+S80</f>
        <v>806</v>
      </c>
      <c r="T57" s="61"/>
    </row>
    <row r="58" spans="1:20" ht="14.25" customHeight="1">
      <c r="A58" s="173"/>
      <c r="B58" s="173"/>
      <c r="C58" s="138" t="s">
        <v>21</v>
      </c>
      <c r="D58" s="172" t="s">
        <v>115</v>
      </c>
      <c r="E58" s="172"/>
      <c r="F58" s="140">
        <v>47</v>
      </c>
      <c r="G58" s="144"/>
      <c r="H58" s="144"/>
      <c r="I58" s="144"/>
      <c r="J58" s="144"/>
      <c r="K58" s="144"/>
      <c r="L58" s="157"/>
      <c r="M58" s="144"/>
      <c r="N58" s="161"/>
      <c r="O58" s="161"/>
      <c r="P58" s="140"/>
      <c r="Q58" s="142"/>
      <c r="R58" s="142"/>
      <c r="S58" s="144"/>
      <c r="T58" s="61"/>
    </row>
    <row r="59" spans="1:20" ht="25.5" customHeight="1">
      <c r="A59" s="173"/>
      <c r="B59" s="173"/>
      <c r="C59" s="138" t="s">
        <v>22</v>
      </c>
      <c r="D59" s="172" t="s">
        <v>116</v>
      </c>
      <c r="E59" s="172"/>
      <c r="F59" s="140">
        <v>48</v>
      </c>
      <c r="G59" s="144"/>
      <c r="H59" s="144"/>
      <c r="I59" s="144"/>
      <c r="J59" s="144"/>
      <c r="K59" s="144"/>
      <c r="L59" s="157"/>
      <c r="M59" s="144"/>
      <c r="N59" s="161"/>
      <c r="O59" s="161"/>
      <c r="P59" s="140"/>
      <c r="Q59" s="142"/>
      <c r="R59" s="142"/>
      <c r="S59" s="144"/>
      <c r="T59" s="61"/>
    </row>
    <row r="60" spans="1:20" ht="18" customHeight="1">
      <c r="A60" s="173"/>
      <c r="B60" s="173"/>
      <c r="C60" s="138"/>
      <c r="D60" s="72" t="s">
        <v>55</v>
      </c>
      <c r="E60" s="72" t="s">
        <v>65</v>
      </c>
      <c r="F60" s="140">
        <v>49</v>
      </c>
      <c r="G60" s="144"/>
      <c r="H60" s="144"/>
      <c r="I60" s="144"/>
      <c r="J60" s="144"/>
      <c r="K60" s="144"/>
      <c r="L60" s="157"/>
      <c r="M60" s="144"/>
      <c r="N60" s="161"/>
      <c r="O60" s="161"/>
      <c r="P60" s="140"/>
      <c r="Q60" s="142"/>
      <c r="R60" s="142"/>
      <c r="S60" s="144"/>
      <c r="T60" s="61"/>
    </row>
    <row r="61" spans="1:20" ht="28.5" customHeight="1">
      <c r="A61" s="173"/>
      <c r="B61" s="173"/>
      <c r="C61" s="138" t="s">
        <v>24</v>
      </c>
      <c r="D61" s="172" t="s">
        <v>208</v>
      </c>
      <c r="E61" s="172"/>
      <c r="F61" s="140">
        <v>50</v>
      </c>
      <c r="G61" s="144">
        <f aca="true" t="shared" si="15" ref="G61:M61">G62+G64</f>
        <v>80</v>
      </c>
      <c r="H61" s="144">
        <f t="shared" si="15"/>
        <v>80</v>
      </c>
      <c r="I61" s="144">
        <f t="shared" si="15"/>
        <v>61</v>
      </c>
      <c r="J61" s="144">
        <f t="shared" si="15"/>
        <v>62</v>
      </c>
      <c r="K61" s="144">
        <f t="shared" si="15"/>
        <v>62</v>
      </c>
      <c r="L61" s="157">
        <f t="shared" si="15"/>
        <v>34</v>
      </c>
      <c r="M61" s="144">
        <f t="shared" si="15"/>
        <v>86</v>
      </c>
      <c r="N61" s="161">
        <f t="shared" si="3"/>
        <v>140.98360655737704</v>
      </c>
      <c r="O61" s="161">
        <f t="shared" si="4"/>
        <v>138.70967741935485</v>
      </c>
      <c r="P61" s="140">
        <f>P62+P64</f>
        <v>17</v>
      </c>
      <c r="Q61" s="142">
        <f>(S61-P61)/3+P61</f>
        <v>32</v>
      </c>
      <c r="R61" s="142">
        <f>(S61-Q61)/2+Q61</f>
        <v>47</v>
      </c>
      <c r="S61" s="144">
        <f>S62+S64</f>
        <v>62</v>
      </c>
      <c r="T61" s="61"/>
    </row>
    <row r="62" spans="1:20" ht="15.75" customHeight="1">
      <c r="A62" s="173"/>
      <c r="B62" s="173"/>
      <c r="C62" s="138"/>
      <c r="D62" s="72" t="s">
        <v>107</v>
      </c>
      <c r="E62" s="72" t="s">
        <v>141</v>
      </c>
      <c r="F62" s="140">
        <v>51</v>
      </c>
      <c r="G62" s="144">
        <v>20</v>
      </c>
      <c r="H62" s="144">
        <v>20</v>
      </c>
      <c r="I62" s="144">
        <v>10</v>
      </c>
      <c r="J62" s="144">
        <v>12</v>
      </c>
      <c r="K62" s="144">
        <v>12</v>
      </c>
      <c r="L62" s="157">
        <v>7</v>
      </c>
      <c r="M62" s="144">
        <v>16</v>
      </c>
      <c r="N62" s="161">
        <f t="shared" si="3"/>
        <v>160</v>
      </c>
      <c r="O62" s="161">
        <f t="shared" si="4"/>
        <v>133.33333333333331</v>
      </c>
      <c r="P62" s="140">
        <v>2</v>
      </c>
      <c r="Q62" s="142">
        <f>(S62-P62)/3+P62</f>
        <v>5.333333333333334</v>
      </c>
      <c r="R62" s="142">
        <f>(S62-Q62)/2+Q62</f>
        <v>8.666666666666668</v>
      </c>
      <c r="S62" s="144">
        <v>12</v>
      </c>
      <c r="T62" s="61"/>
    </row>
    <row r="63" spans="1:20" ht="27.75" customHeight="1">
      <c r="A63" s="173"/>
      <c r="B63" s="173"/>
      <c r="C63" s="138"/>
      <c r="D63" s="72"/>
      <c r="E63" s="143" t="s">
        <v>182</v>
      </c>
      <c r="F63" s="140">
        <v>52</v>
      </c>
      <c r="G63" s="144"/>
      <c r="H63" s="144"/>
      <c r="I63" s="144"/>
      <c r="J63" s="144"/>
      <c r="K63" s="144"/>
      <c r="L63" s="157"/>
      <c r="M63" s="144"/>
      <c r="N63" s="161"/>
      <c r="O63" s="161"/>
      <c r="P63" s="140"/>
      <c r="Q63" s="142"/>
      <c r="R63" s="142"/>
      <c r="S63" s="144"/>
      <c r="T63" s="61"/>
    </row>
    <row r="64" spans="1:20" ht="20.25" customHeight="1">
      <c r="A64" s="173"/>
      <c r="B64" s="173"/>
      <c r="C64" s="138"/>
      <c r="D64" s="72" t="s">
        <v>117</v>
      </c>
      <c r="E64" s="72" t="s">
        <v>142</v>
      </c>
      <c r="F64" s="140">
        <v>53</v>
      </c>
      <c r="G64" s="144">
        <v>60</v>
      </c>
      <c r="H64" s="144">
        <v>60</v>
      </c>
      <c r="I64" s="144">
        <v>51</v>
      </c>
      <c r="J64" s="144">
        <v>50</v>
      </c>
      <c r="K64" s="144">
        <v>50</v>
      </c>
      <c r="L64" s="157">
        <v>27</v>
      </c>
      <c r="M64" s="144">
        <v>70</v>
      </c>
      <c r="N64" s="161">
        <f t="shared" si="3"/>
        <v>137.2549019607843</v>
      </c>
      <c r="O64" s="161">
        <f t="shared" si="4"/>
        <v>140</v>
      </c>
      <c r="P64" s="140">
        <v>15</v>
      </c>
      <c r="Q64" s="142">
        <f>(S64-P64)/3+P64</f>
        <v>26.666666666666664</v>
      </c>
      <c r="R64" s="142">
        <f>(S64-Q64)/2+Q64</f>
        <v>38.33333333333333</v>
      </c>
      <c r="S64" s="144">
        <v>50</v>
      </c>
      <c r="T64" s="61"/>
    </row>
    <row r="65" spans="1:20" ht="38.25" customHeight="1">
      <c r="A65" s="173"/>
      <c r="B65" s="173"/>
      <c r="C65" s="138"/>
      <c r="D65" s="72"/>
      <c r="E65" s="143" t="s">
        <v>180</v>
      </c>
      <c r="F65" s="140">
        <v>54</v>
      </c>
      <c r="G65" s="144"/>
      <c r="H65" s="144"/>
      <c r="I65" s="144"/>
      <c r="J65" s="144"/>
      <c r="K65" s="144"/>
      <c r="L65" s="157"/>
      <c r="M65" s="144"/>
      <c r="N65" s="161"/>
      <c r="O65" s="161"/>
      <c r="P65" s="140"/>
      <c r="Q65" s="142"/>
      <c r="R65" s="142"/>
      <c r="S65" s="144"/>
      <c r="T65" s="61"/>
    </row>
    <row r="66" spans="1:20" ht="53.25" customHeight="1">
      <c r="A66" s="173"/>
      <c r="B66" s="173"/>
      <c r="C66" s="138"/>
      <c r="D66" s="72"/>
      <c r="E66" s="143" t="s">
        <v>181</v>
      </c>
      <c r="F66" s="140">
        <v>55</v>
      </c>
      <c r="G66" s="144"/>
      <c r="H66" s="144"/>
      <c r="I66" s="144"/>
      <c r="J66" s="144"/>
      <c r="K66" s="144"/>
      <c r="L66" s="157"/>
      <c r="M66" s="144"/>
      <c r="N66" s="161"/>
      <c r="O66" s="161"/>
      <c r="P66" s="140"/>
      <c r="Q66" s="142"/>
      <c r="R66" s="142"/>
      <c r="S66" s="144"/>
      <c r="T66" s="61"/>
    </row>
    <row r="67" spans="1:20" ht="13.5" customHeight="1">
      <c r="A67" s="173"/>
      <c r="B67" s="173"/>
      <c r="C67" s="138"/>
      <c r="D67" s="72"/>
      <c r="E67" s="143" t="s">
        <v>163</v>
      </c>
      <c r="F67" s="140">
        <v>56</v>
      </c>
      <c r="G67" s="144"/>
      <c r="H67" s="144"/>
      <c r="I67" s="144"/>
      <c r="J67" s="144"/>
      <c r="K67" s="144"/>
      <c r="L67" s="157"/>
      <c r="M67" s="144"/>
      <c r="N67" s="161"/>
      <c r="O67" s="161"/>
      <c r="P67" s="140"/>
      <c r="Q67" s="142"/>
      <c r="R67" s="142"/>
      <c r="S67" s="144"/>
      <c r="T67" s="61"/>
    </row>
    <row r="68" spans="1:20" ht="27" customHeight="1">
      <c r="A68" s="173"/>
      <c r="B68" s="173"/>
      <c r="C68" s="138" t="s">
        <v>26</v>
      </c>
      <c r="D68" s="179" t="s">
        <v>209</v>
      </c>
      <c r="E68" s="179"/>
      <c r="F68" s="140">
        <v>57</v>
      </c>
      <c r="G68" s="144"/>
      <c r="H68" s="144"/>
      <c r="I68" s="144"/>
      <c r="J68" s="144"/>
      <c r="K68" s="144"/>
      <c r="L68" s="157"/>
      <c r="M68" s="144"/>
      <c r="N68" s="161"/>
      <c r="O68" s="161"/>
      <c r="P68" s="140"/>
      <c r="Q68" s="142"/>
      <c r="R68" s="142"/>
      <c r="S68" s="144"/>
      <c r="T68" s="61"/>
    </row>
    <row r="69" spans="1:20" ht="15" customHeight="1">
      <c r="A69" s="173"/>
      <c r="B69" s="173"/>
      <c r="C69" s="138"/>
      <c r="D69" s="143" t="s">
        <v>164</v>
      </c>
      <c r="E69" s="146" t="s">
        <v>79</v>
      </c>
      <c r="F69" s="140">
        <v>58</v>
      </c>
      <c r="G69" s="144"/>
      <c r="H69" s="144"/>
      <c r="I69" s="144"/>
      <c r="J69" s="144"/>
      <c r="K69" s="144"/>
      <c r="L69" s="157"/>
      <c r="M69" s="144"/>
      <c r="N69" s="161"/>
      <c r="O69" s="161"/>
      <c r="P69" s="140"/>
      <c r="Q69" s="142"/>
      <c r="R69" s="142"/>
      <c r="S69" s="144"/>
      <c r="T69" s="61"/>
    </row>
    <row r="70" spans="1:20" ht="16.5" customHeight="1">
      <c r="A70" s="173"/>
      <c r="B70" s="173"/>
      <c r="C70" s="138"/>
      <c r="D70" s="143" t="s">
        <v>165</v>
      </c>
      <c r="E70" s="146" t="s">
        <v>80</v>
      </c>
      <c r="F70" s="140">
        <v>59</v>
      </c>
      <c r="G70" s="144"/>
      <c r="H70" s="144"/>
      <c r="I70" s="144"/>
      <c r="J70" s="144"/>
      <c r="K70" s="144"/>
      <c r="L70" s="157"/>
      <c r="M70" s="144"/>
      <c r="N70" s="161"/>
      <c r="O70" s="161"/>
      <c r="P70" s="140"/>
      <c r="Q70" s="142"/>
      <c r="R70" s="142"/>
      <c r="S70" s="144"/>
      <c r="T70" s="61"/>
    </row>
    <row r="71" spans="1:20" ht="27.75" customHeight="1">
      <c r="A71" s="173"/>
      <c r="B71" s="173"/>
      <c r="C71" s="138"/>
      <c r="D71" s="143" t="s">
        <v>166</v>
      </c>
      <c r="E71" s="146" t="s">
        <v>81</v>
      </c>
      <c r="F71" s="140">
        <v>60</v>
      </c>
      <c r="G71" s="144"/>
      <c r="H71" s="144"/>
      <c r="I71" s="144"/>
      <c r="J71" s="144"/>
      <c r="K71" s="144"/>
      <c r="L71" s="157"/>
      <c r="M71" s="144"/>
      <c r="N71" s="161"/>
      <c r="O71" s="161"/>
      <c r="P71" s="140"/>
      <c r="Q71" s="142"/>
      <c r="R71" s="142"/>
      <c r="S71" s="144"/>
      <c r="T71" s="61"/>
    </row>
    <row r="72" spans="1:20" ht="16.5" customHeight="1">
      <c r="A72" s="173"/>
      <c r="B72" s="173"/>
      <c r="C72" s="138"/>
      <c r="D72" s="143" t="s">
        <v>167</v>
      </c>
      <c r="E72" s="146" t="s">
        <v>82</v>
      </c>
      <c r="F72" s="140">
        <v>61</v>
      </c>
      <c r="G72" s="144"/>
      <c r="H72" s="144"/>
      <c r="I72" s="144"/>
      <c r="J72" s="144"/>
      <c r="K72" s="144"/>
      <c r="L72" s="157"/>
      <c r="M72" s="144"/>
      <c r="N72" s="161"/>
      <c r="O72" s="161"/>
      <c r="P72" s="140"/>
      <c r="Q72" s="142"/>
      <c r="R72" s="142"/>
      <c r="S72" s="144"/>
      <c r="T72" s="61"/>
    </row>
    <row r="73" spans="1:20" ht="14.25" customHeight="1">
      <c r="A73" s="173"/>
      <c r="B73" s="173"/>
      <c r="C73" s="138" t="s">
        <v>27</v>
      </c>
      <c r="D73" s="179" t="s">
        <v>118</v>
      </c>
      <c r="E73" s="179"/>
      <c r="F73" s="140">
        <v>62</v>
      </c>
      <c r="G73" s="144">
        <v>11</v>
      </c>
      <c r="H73" s="144">
        <v>11</v>
      </c>
      <c r="I73" s="144">
        <v>4</v>
      </c>
      <c r="J73" s="144">
        <v>11</v>
      </c>
      <c r="K73" s="144">
        <v>11</v>
      </c>
      <c r="L73" s="157">
        <v>2</v>
      </c>
      <c r="M73" s="144">
        <v>11</v>
      </c>
      <c r="N73" s="161">
        <f t="shared" si="3"/>
        <v>275</v>
      </c>
      <c r="O73" s="161">
        <f t="shared" si="4"/>
        <v>100</v>
      </c>
      <c r="P73" s="140">
        <v>5</v>
      </c>
      <c r="Q73" s="142">
        <f aca="true" t="shared" si="16" ref="Q73:Q78">(S73-P73)/3+P73</f>
        <v>7</v>
      </c>
      <c r="R73" s="142">
        <f aca="true" t="shared" si="17" ref="R73:R78">(S73-Q73)/2+Q73</f>
        <v>9</v>
      </c>
      <c r="S73" s="144">
        <v>11</v>
      </c>
      <c r="T73" s="61"/>
    </row>
    <row r="74" spans="1:20" ht="16.5" customHeight="1">
      <c r="A74" s="173"/>
      <c r="B74" s="173"/>
      <c r="C74" s="138" t="s">
        <v>33</v>
      </c>
      <c r="D74" s="179" t="s">
        <v>266</v>
      </c>
      <c r="E74" s="179"/>
      <c r="F74" s="140">
        <v>63</v>
      </c>
      <c r="G74" s="144">
        <v>8</v>
      </c>
      <c r="H74" s="144">
        <v>8</v>
      </c>
      <c r="I74" s="144">
        <v>5</v>
      </c>
      <c r="J74" s="144">
        <v>8</v>
      </c>
      <c r="K74" s="144">
        <v>8</v>
      </c>
      <c r="L74" s="157">
        <v>1</v>
      </c>
      <c r="M74" s="144">
        <v>8</v>
      </c>
      <c r="N74" s="161">
        <f t="shared" si="3"/>
        <v>160</v>
      </c>
      <c r="O74" s="161">
        <f t="shared" si="4"/>
        <v>100</v>
      </c>
      <c r="P74" s="140">
        <v>1</v>
      </c>
      <c r="Q74" s="142">
        <f t="shared" si="16"/>
        <v>3.3333333333333335</v>
      </c>
      <c r="R74" s="142">
        <f t="shared" si="17"/>
        <v>5.666666666666666</v>
      </c>
      <c r="S74" s="144">
        <v>8</v>
      </c>
      <c r="T74" s="61"/>
    </row>
    <row r="75" spans="1:20" ht="15.75" customHeight="1">
      <c r="A75" s="173"/>
      <c r="B75" s="173"/>
      <c r="C75" s="138"/>
      <c r="D75" s="179" t="s">
        <v>210</v>
      </c>
      <c r="E75" s="179"/>
      <c r="F75" s="140">
        <v>64</v>
      </c>
      <c r="G75" s="144">
        <v>8</v>
      </c>
      <c r="H75" s="144">
        <v>8</v>
      </c>
      <c r="I75" s="144">
        <v>5</v>
      </c>
      <c r="J75" s="144">
        <v>8</v>
      </c>
      <c r="K75" s="144">
        <v>8</v>
      </c>
      <c r="L75" s="157"/>
      <c r="M75" s="144">
        <v>8</v>
      </c>
      <c r="N75" s="161">
        <f t="shared" si="3"/>
        <v>160</v>
      </c>
      <c r="O75" s="161">
        <f t="shared" si="4"/>
        <v>100</v>
      </c>
      <c r="P75" s="140">
        <v>1</v>
      </c>
      <c r="Q75" s="142">
        <f t="shared" si="16"/>
        <v>3.3333333333333335</v>
      </c>
      <c r="R75" s="142">
        <f t="shared" si="17"/>
        <v>5.666666666666666</v>
      </c>
      <c r="S75" s="144">
        <v>8</v>
      </c>
      <c r="T75" s="61"/>
    </row>
    <row r="76" spans="1:20" ht="13.5" customHeight="1">
      <c r="A76" s="173"/>
      <c r="B76" s="173"/>
      <c r="C76" s="138"/>
      <c r="D76" s="180" t="s">
        <v>70</v>
      </c>
      <c r="E76" s="180"/>
      <c r="F76" s="140">
        <v>65</v>
      </c>
      <c r="G76" s="144">
        <v>8</v>
      </c>
      <c r="H76" s="144">
        <v>8</v>
      </c>
      <c r="I76" s="144">
        <v>5</v>
      </c>
      <c r="J76" s="144">
        <v>8</v>
      </c>
      <c r="K76" s="144">
        <v>8</v>
      </c>
      <c r="L76" s="157"/>
      <c r="M76" s="144">
        <v>8</v>
      </c>
      <c r="N76" s="161">
        <f t="shared" si="3"/>
        <v>160</v>
      </c>
      <c r="O76" s="161">
        <f t="shared" si="4"/>
        <v>100</v>
      </c>
      <c r="P76" s="140">
        <v>1</v>
      </c>
      <c r="Q76" s="142">
        <f t="shared" si="16"/>
        <v>3.3333333333333335</v>
      </c>
      <c r="R76" s="142">
        <f t="shared" si="17"/>
        <v>5.666666666666666</v>
      </c>
      <c r="S76" s="144">
        <v>8</v>
      </c>
      <c r="T76" s="61"/>
    </row>
    <row r="77" spans="1:20" ht="12.75" customHeight="1">
      <c r="A77" s="173"/>
      <c r="B77" s="173"/>
      <c r="C77" s="138"/>
      <c r="D77" s="180" t="s">
        <v>71</v>
      </c>
      <c r="E77" s="180"/>
      <c r="F77" s="140">
        <v>66</v>
      </c>
      <c r="G77" s="144"/>
      <c r="H77" s="144"/>
      <c r="I77" s="144"/>
      <c r="J77" s="144"/>
      <c r="K77" s="144"/>
      <c r="L77" s="157"/>
      <c r="M77" s="144"/>
      <c r="N77" s="161"/>
      <c r="O77" s="161"/>
      <c r="P77" s="140"/>
      <c r="Q77" s="142">
        <f t="shared" si="16"/>
        <v>0</v>
      </c>
      <c r="R77" s="142">
        <f t="shared" si="17"/>
        <v>0</v>
      </c>
      <c r="S77" s="144"/>
      <c r="T77" s="61"/>
    </row>
    <row r="78" spans="1:20" ht="15.75" customHeight="1">
      <c r="A78" s="173"/>
      <c r="B78" s="173"/>
      <c r="C78" s="138" t="s">
        <v>34</v>
      </c>
      <c r="D78" s="179" t="s">
        <v>119</v>
      </c>
      <c r="E78" s="179"/>
      <c r="F78" s="140">
        <v>67</v>
      </c>
      <c r="G78" s="144">
        <v>75</v>
      </c>
      <c r="H78" s="144">
        <v>75</v>
      </c>
      <c r="I78" s="144">
        <v>91</v>
      </c>
      <c r="J78" s="144">
        <v>75</v>
      </c>
      <c r="K78" s="144">
        <v>75</v>
      </c>
      <c r="L78" s="157">
        <v>76</v>
      </c>
      <c r="M78" s="144">
        <v>95</v>
      </c>
      <c r="N78" s="161">
        <f>M78/I78*100</f>
        <v>104.39560439560441</v>
      </c>
      <c r="O78" s="161">
        <f aca="true" t="shared" si="18" ref="O78:O132">M78/J78*100</f>
        <v>126.66666666666666</v>
      </c>
      <c r="P78" s="140">
        <v>20</v>
      </c>
      <c r="Q78" s="142">
        <f t="shared" si="16"/>
        <v>38.33333333333333</v>
      </c>
      <c r="R78" s="142">
        <f t="shared" si="17"/>
        <v>56.666666666666664</v>
      </c>
      <c r="S78" s="144">
        <v>75</v>
      </c>
      <c r="T78" s="61"/>
    </row>
    <row r="79" spans="1:20" ht="14.25" customHeight="1">
      <c r="A79" s="173"/>
      <c r="B79" s="173"/>
      <c r="C79" s="138" t="s">
        <v>36</v>
      </c>
      <c r="D79" s="179" t="s">
        <v>120</v>
      </c>
      <c r="E79" s="179"/>
      <c r="F79" s="140">
        <v>68</v>
      </c>
      <c r="G79" s="144"/>
      <c r="H79" s="144"/>
      <c r="I79" s="144"/>
      <c r="J79" s="144"/>
      <c r="K79" s="144"/>
      <c r="L79" s="157"/>
      <c r="M79" s="144"/>
      <c r="N79" s="161"/>
      <c r="O79" s="161"/>
      <c r="P79" s="140"/>
      <c r="Q79" s="142"/>
      <c r="R79" s="142"/>
      <c r="S79" s="144"/>
      <c r="T79" s="61"/>
    </row>
    <row r="80" spans="1:20" ht="26.25" customHeight="1">
      <c r="A80" s="173"/>
      <c r="B80" s="173"/>
      <c r="C80" s="138" t="s">
        <v>37</v>
      </c>
      <c r="D80" s="179" t="s">
        <v>176</v>
      </c>
      <c r="E80" s="179"/>
      <c r="F80" s="140">
        <v>69</v>
      </c>
      <c r="G80" s="144">
        <v>600</v>
      </c>
      <c r="H80" s="144">
        <v>600</v>
      </c>
      <c r="I80" s="144">
        <v>639</v>
      </c>
      <c r="J80" s="144">
        <v>650</v>
      </c>
      <c r="K80" s="144">
        <v>650</v>
      </c>
      <c r="L80" s="157">
        <v>411</v>
      </c>
      <c r="M80" s="144">
        <v>590</v>
      </c>
      <c r="N80" s="161">
        <f>M80/I80*100</f>
        <v>92.33176838810641</v>
      </c>
      <c r="O80" s="161">
        <f t="shared" si="18"/>
        <v>90.76923076923077</v>
      </c>
      <c r="P80" s="140">
        <v>110</v>
      </c>
      <c r="Q80" s="142">
        <f>(S80-P80)/3+P80</f>
        <v>290</v>
      </c>
      <c r="R80" s="142">
        <f>(S80-Q80)/2+Q80</f>
        <v>470</v>
      </c>
      <c r="S80" s="144">
        <v>650</v>
      </c>
      <c r="T80" s="61"/>
    </row>
    <row r="81" spans="1:20" ht="15" customHeight="1">
      <c r="A81" s="173"/>
      <c r="B81" s="173"/>
      <c r="C81" s="138"/>
      <c r="D81" s="143" t="s">
        <v>121</v>
      </c>
      <c r="E81" s="143" t="s">
        <v>66</v>
      </c>
      <c r="F81" s="140">
        <v>70</v>
      </c>
      <c r="G81" s="144"/>
      <c r="H81" s="144"/>
      <c r="I81" s="144"/>
      <c r="J81" s="144"/>
      <c r="K81" s="144"/>
      <c r="L81" s="157"/>
      <c r="M81" s="144"/>
      <c r="N81" s="161"/>
      <c r="O81" s="161"/>
      <c r="P81" s="140"/>
      <c r="Q81" s="142"/>
      <c r="R81" s="142"/>
      <c r="S81" s="144"/>
      <c r="T81" s="61"/>
    </row>
    <row r="82" spans="1:20" ht="27.75" customHeight="1">
      <c r="A82" s="173"/>
      <c r="B82" s="173"/>
      <c r="C82" s="138"/>
      <c r="D82" s="143" t="s">
        <v>122</v>
      </c>
      <c r="E82" s="143" t="s">
        <v>175</v>
      </c>
      <c r="F82" s="140">
        <v>71</v>
      </c>
      <c r="G82" s="144">
        <v>50</v>
      </c>
      <c r="H82" s="144">
        <v>50</v>
      </c>
      <c r="I82" s="144">
        <v>50</v>
      </c>
      <c r="J82" s="144">
        <v>50</v>
      </c>
      <c r="K82" s="144">
        <v>50</v>
      </c>
      <c r="L82" s="157">
        <v>52</v>
      </c>
      <c r="M82" s="144">
        <v>50</v>
      </c>
      <c r="N82" s="161">
        <f>M82/I82*100</f>
        <v>100</v>
      </c>
      <c r="O82" s="161">
        <f t="shared" si="18"/>
        <v>100</v>
      </c>
      <c r="P82" s="140">
        <v>10</v>
      </c>
      <c r="Q82" s="142">
        <f>(S82-P82)/3+P82</f>
        <v>23.333333333333336</v>
      </c>
      <c r="R82" s="142">
        <f>(S82-Q82)/2+Q82</f>
        <v>36.66666666666667</v>
      </c>
      <c r="S82" s="144">
        <v>50</v>
      </c>
      <c r="T82" s="61"/>
    </row>
    <row r="83" spans="1:20" ht="15.75" customHeight="1">
      <c r="A83" s="173"/>
      <c r="B83" s="173"/>
      <c r="C83" s="138"/>
      <c r="D83" s="143" t="s">
        <v>123</v>
      </c>
      <c r="E83" s="143" t="s">
        <v>68</v>
      </c>
      <c r="F83" s="140">
        <v>72</v>
      </c>
      <c r="G83" s="144">
        <v>12</v>
      </c>
      <c r="H83" s="144">
        <v>12</v>
      </c>
      <c r="I83" s="144">
        <v>5</v>
      </c>
      <c r="J83" s="144">
        <v>30</v>
      </c>
      <c r="K83" s="144">
        <v>30</v>
      </c>
      <c r="L83" s="157"/>
      <c r="M83" s="144">
        <v>30</v>
      </c>
      <c r="N83" s="161">
        <f>M83/I83*100</f>
        <v>600</v>
      </c>
      <c r="O83" s="161">
        <f t="shared" si="18"/>
        <v>100</v>
      </c>
      <c r="P83" s="140">
        <v>5</v>
      </c>
      <c r="Q83" s="142">
        <f>(S83-P83)/3+P83</f>
        <v>13.333333333333334</v>
      </c>
      <c r="R83" s="142">
        <f>(S83-Q83)/2+Q83</f>
        <v>21.666666666666664</v>
      </c>
      <c r="S83" s="144">
        <v>30</v>
      </c>
      <c r="T83" s="61"/>
    </row>
    <row r="84" spans="1:20" ht="27.75" customHeight="1">
      <c r="A84" s="173"/>
      <c r="B84" s="173"/>
      <c r="C84" s="138"/>
      <c r="D84" s="143" t="s">
        <v>124</v>
      </c>
      <c r="E84" s="143" t="s">
        <v>69</v>
      </c>
      <c r="F84" s="140">
        <v>73</v>
      </c>
      <c r="G84" s="144"/>
      <c r="H84" s="144"/>
      <c r="I84" s="144"/>
      <c r="J84" s="144"/>
      <c r="K84" s="144"/>
      <c r="L84" s="157"/>
      <c r="M84" s="144"/>
      <c r="N84" s="161"/>
      <c r="O84" s="161"/>
      <c r="P84" s="140"/>
      <c r="Q84" s="142"/>
      <c r="R84" s="142"/>
      <c r="S84" s="144"/>
      <c r="T84" s="61"/>
    </row>
    <row r="85" spans="1:20" ht="25.5">
      <c r="A85" s="173"/>
      <c r="B85" s="173"/>
      <c r="C85" s="138"/>
      <c r="D85" s="143"/>
      <c r="E85" s="143" t="s">
        <v>269</v>
      </c>
      <c r="F85" s="140">
        <v>74</v>
      </c>
      <c r="G85" s="144"/>
      <c r="H85" s="144"/>
      <c r="I85" s="144"/>
      <c r="J85" s="144"/>
      <c r="K85" s="144"/>
      <c r="L85" s="157"/>
      <c r="M85" s="144"/>
      <c r="N85" s="161"/>
      <c r="O85" s="161"/>
      <c r="P85" s="140"/>
      <c r="Q85" s="142"/>
      <c r="R85" s="142"/>
      <c r="S85" s="144"/>
      <c r="T85" s="61"/>
    </row>
    <row r="86" spans="1:20" ht="26.25" customHeight="1">
      <c r="A86" s="173"/>
      <c r="B86" s="173"/>
      <c r="C86" s="138"/>
      <c r="D86" s="143" t="s">
        <v>125</v>
      </c>
      <c r="E86" s="143" t="s">
        <v>128</v>
      </c>
      <c r="F86" s="140">
        <v>75</v>
      </c>
      <c r="G86" s="144"/>
      <c r="H86" s="144"/>
      <c r="I86" s="144"/>
      <c r="J86" s="144"/>
      <c r="K86" s="144"/>
      <c r="L86" s="157"/>
      <c r="M86" s="144"/>
      <c r="N86" s="161"/>
      <c r="O86" s="161"/>
      <c r="P86" s="140"/>
      <c r="Q86" s="142"/>
      <c r="R86" s="142"/>
      <c r="S86" s="144"/>
      <c r="T86" s="61"/>
    </row>
    <row r="87" spans="1:20" ht="39" customHeight="1">
      <c r="A87" s="173"/>
      <c r="B87" s="173"/>
      <c r="C87" s="138"/>
      <c r="D87" s="143" t="s">
        <v>126</v>
      </c>
      <c r="E87" s="143" t="s">
        <v>179</v>
      </c>
      <c r="F87" s="140">
        <v>76</v>
      </c>
      <c r="G87" s="144"/>
      <c r="H87" s="144"/>
      <c r="I87" s="144"/>
      <c r="J87" s="144"/>
      <c r="K87" s="144"/>
      <c r="L87" s="157"/>
      <c r="M87" s="144"/>
      <c r="N87" s="161"/>
      <c r="O87" s="161"/>
      <c r="P87" s="140"/>
      <c r="Q87" s="142"/>
      <c r="R87" s="142"/>
      <c r="S87" s="144"/>
      <c r="T87" s="61"/>
    </row>
    <row r="88" spans="1:20" ht="29.25" customHeight="1">
      <c r="A88" s="173"/>
      <c r="B88" s="173"/>
      <c r="C88" s="138"/>
      <c r="D88" s="143" t="s">
        <v>127</v>
      </c>
      <c r="E88" s="143" t="s">
        <v>129</v>
      </c>
      <c r="F88" s="140">
        <v>77</v>
      </c>
      <c r="G88" s="144">
        <v>30</v>
      </c>
      <c r="H88" s="144">
        <v>30</v>
      </c>
      <c r="I88" s="144">
        <v>28</v>
      </c>
      <c r="J88" s="144">
        <v>30</v>
      </c>
      <c r="K88" s="144">
        <v>30</v>
      </c>
      <c r="L88" s="157"/>
      <c r="M88" s="144">
        <v>30</v>
      </c>
      <c r="N88" s="161">
        <f>M88/I88*100</f>
        <v>107.14285714285714</v>
      </c>
      <c r="O88" s="161">
        <f t="shared" si="18"/>
        <v>100</v>
      </c>
      <c r="P88" s="140">
        <v>7</v>
      </c>
      <c r="Q88" s="142">
        <f>(S88-P88)/3+P88</f>
        <v>14.666666666666668</v>
      </c>
      <c r="R88" s="142">
        <f>(S88-Q88)/2+Q88</f>
        <v>22.333333333333336</v>
      </c>
      <c r="S88" s="144">
        <v>30</v>
      </c>
      <c r="T88" s="61"/>
    </row>
    <row r="89" spans="1:20" ht="14.25" customHeight="1">
      <c r="A89" s="173"/>
      <c r="B89" s="173"/>
      <c r="C89" s="138" t="s">
        <v>67</v>
      </c>
      <c r="D89" s="179" t="s">
        <v>40</v>
      </c>
      <c r="E89" s="179"/>
      <c r="F89" s="140">
        <v>78</v>
      </c>
      <c r="G89" s="144"/>
      <c r="H89" s="144"/>
      <c r="I89" s="144"/>
      <c r="J89" s="144"/>
      <c r="K89" s="144"/>
      <c r="L89" s="157"/>
      <c r="M89" s="144"/>
      <c r="N89" s="161"/>
      <c r="O89" s="161"/>
      <c r="P89" s="140"/>
      <c r="Q89" s="142"/>
      <c r="R89" s="142"/>
      <c r="S89" s="144"/>
      <c r="T89" s="61"/>
    </row>
    <row r="90" spans="1:20" ht="36" customHeight="1">
      <c r="A90" s="173"/>
      <c r="B90" s="173"/>
      <c r="C90" s="172" t="s">
        <v>211</v>
      </c>
      <c r="D90" s="172"/>
      <c r="E90" s="172"/>
      <c r="F90" s="140">
        <v>79</v>
      </c>
      <c r="G90" s="144">
        <v>415</v>
      </c>
      <c r="H90" s="144">
        <v>415</v>
      </c>
      <c r="I90" s="144">
        <v>414</v>
      </c>
      <c r="J90" s="144">
        <v>894</v>
      </c>
      <c r="K90" s="144">
        <v>894</v>
      </c>
      <c r="L90" s="157">
        <v>691</v>
      </c>
      <c r="M90" s="144">
        <v>994</v>
      </c>
      <c r="N90" s="161">
        <f>M90/I90*100</f>
        <v>240.09661835748793</v>
      </c>
      <c r="O90" s="161">
        <f t="shared" si="18"/>
        <v>111.18568232662192</v>
      </c>
      <c r="P90" s="140">
        <v>230</v>
      </c>
      <c r="Q90" s="142">
        <f>(S90-P90)/3+P90</f>
        <v>451.33333333333337</v>
      </c>
      <c r="R90" s="142">
        <f>(S90-Q90)/2+Q90</f>
        <v>672.6666666666667</v>
      </c>
      <c r="S90" s="144">
        <v>894</v>
      </c>
      <c r="T90" s="61"/>
    </row>
    <row r="91" spans="1:20" ht="24.75" customHeight="1">
      <c r="A91" s="173"/>
      <c r="B91" s="173"/>
      <c r="C91" s="138" t="s">
        <v>21</v>
      </c>
      <c r="D91" s="179" t="s">
        <v>83</v>
      </c>
      <c r="E91" s="179"/>
      <c r="F91" s="140">
        <v>80</v>
      </c>
      <c r="G91" s="144"/>
      <c r="H91" s="144"/>
      <c r="I91" s="144"/>
      <c r="J91" s="144"/>
      <c r="K91" s="144"/>
      <c r="L91" s="157"/>
      <c r="M91" s="144"/>
      <c r="N91" s="161"/>
      <c r="O91" s="161"/>
      <c r="P91" s="140"/>
      <c r="Q91" s="142"/>
      <c r="R91" s="142"/>
      <c r="S91" s="144"/>
      <c r="T91" s="61"/>
    </row>
    <row r="92" spans="1:20" ht="27" customHeight="1">
      <c r="A92" s="173"/>
      <c r="B92" s="173"/>
      <c r="C92" s="138" t="s">
        <v>22</v>
      </c>
      <c r="D92" s="179" t="s">
        <v>84</v>
      </c>
      <c r="E92" s="179"/>
      <c r="F92" s="140">
        <v>81</v>
      </c>
      <c r="G92" s="144"/>
      <c r="H92" s="144"/>
      <c r="I92" s="144"/>
      <c r="J92" s="144"/>
      <c r="K92" s="144"/>
      <c r="L92" s="157"/>
      <c r="M92" s="144"/>
      <c r="N92" s="161"/>
      <c r="O92" s="161"/>
      <c r="P92" s="140"/>
      <c r="Q92" s="142"/>
      <c r="R92" s="142"/>
      <c r="S92" s="144"/>
      <c r="T92" s="61"/>
    </row>
    <row r="93" spans="1:20" ht="15" customHeight="1">
      <c r="A93" s="173"/>
      <c r="B93" s="173"/>
      <c r="C93" s="138" t="s">
        <v>24</v>
      </c>
      <c r="D93" s="179" t="s">
        <v>85</v>
      </c>
      <c r="E93" s="179"/>
      <c r="F93" s="140">
        <v>82</v>
      </c>
      <c r="G93" s="144"/>
      <c r="H93" s="144"/>
      <c r="I93" s="144"/>
      <c r="J93" s="144"/>
      <c r="K93" s="144"/>
      <c r="L93" s="157"/>
      <c r="M93" s="144"/>
      <c r="N93" s="161"/>
      <c r="O93" s="161"/>
      <c r="P93" s="140"/>
      <c r="Q93" s="142"/>
      <c r="R93" s="142"/>
      <c r="S93" s="144"/>
      <c r="T93" s="61"/>
    </row>
    <row r="94" spans="1:20" ht="15" customHeight="1">
      <c r="A94" s="173"/>
      <c r="B94" s="173"/>
      <c r="C94" s="138" t="s">
        <v>26</v>
      </c>
      <c r="D94" s="179" t="s">
        <v>189</v>
      </c>
      <c r="E94" s="179"/>
      <c r="F94" s="140">
        <v>83</v>
      </c>
      <c r="G94" s="144"/>
      <c r="H94" s="144"/>
      <c r="I94" s="144"/>
      <c r="J94" s="144"/>
      <c r="K94" s="144"/>
      <c r="L94" s="157"/>
      <c r="M94" s="144"/>
      <c r="N94" s="161"/>
      <c r="O94" s="161"/>
      <c r="P94" s="140"/>
      <c r="Q94" s="142"/>
      <c r="R94" s="142"/>
      <c r="S94" s="144"/>
      <c r="T94" s="61"/>
    </row>
    <row r="95" spans="1:20" ht="15" customHeight="1">
      <c r="A95" s="173"/>
      <c r="B95" s="173"/>
      <c r="C95" s="138" t="s">
        <v>27</v>
      </c>
      <c r="D95" s="179" t="s">
        <v>86</v>
      </c>
      <c r="E95" s="179"/>
      <c r="F95" s="140">
        <v>84</v>
      </c>
      <c r="G95" s="144"/>
      <c r="H95" s="144"/>
      <c r="I95" s="144"/>
      <c r="J95" s="144"/>
      <c r="K95" s="144"/>
      <c r="L95" s="157"/>
      <c r="M95" s="144"/>
      <c r="N95" s="161"/>
      <c r="O95" s="161"/>
      <c r="P95" s="140"/>
      <c r="Q95" s="142"/>
      <c r="R95" s="142"/>
      <c r="S95" s="144"/>
      <c r="T95" s="61"/>
    </row>
    <row r="96" spans="1:20" ht="15" customHeight="1">
      <c r="A96" s="173"/>
      <c r="B96" s="173"/>
      <c r="C96" s="138" t="s">
        <v>33</v>
      </c>
      <c r="D96" s="179" t="s">
        <v>267</v>
      </c>
      <c r="E96" s="179"/>
      <c r="F96" s="140">
        <v>85</v>
      </c>
      <c r="G96" s="144"/>
      <c r="H96" s="144"/>
      <c r="I96" s="144"/>
      <c r="J96" s="144"/>
      <c r="K96" s="144"/>
      <c r="L96" s="157"/>
      <c r="M96" s="144"/>
      <c r="N96" s="161"/>
      <c r="O96" s="161"/>
      <c r="P96" s="140"/>
      <c r="Q96" s="142"/>
      <c r="R96" s="142"/>
      <c r="S96" s="144"/>
      <c r="T96" s="61"/>
    </row>
    <row r="97" spans="1:22" ht="28.5" customHeight="1">
      <c r="A97" s="173"/>
      <c r="B97" s="173"/>
      <c r="C97" s="172" t="s">
        <v>259</v>
      </c>
      <c r="D97" s="172"/>
      <c r="E97" s="172"/>
      <c r="F97" s="140">
        <v>86</v>
      </c>
      <c r="G97" s="144">
        <f aca="true" t="shared" si="19" ref="G97:M97">G98+G124+G115+G111</f>
        <v>25678</v>
      </c>
      <c r="H97" s="144">
        <f t="shared" si="19"/>
        <v>25678</v>
      </c>
      <c r="I97" s="144">
        <f t="shared" si="19"/>
        <v>24624</v>
      </c>
      <c r="J97" s="144">
        <f t="shared" si="19"/>
        <v>27354</v>
      </c>
      <c r="K97" s="144">
        <f t="shared" si="19"/>
        <v>27354</v>
      </c>
      <c r="L97" s="157">
        <f t="shared" si="19"/>
        <v>19015</v>
      </c>
      <c r="M97" s="144">
        <f t="shared" si="19"/>
        <v>27039</v>
      </c>
      <c r="N97" s="161">
        <f>M97/I97*100</f>
        <v>109.80750487329433</v>
      </c>
      <c r="O97" s="161">
        <f t="shared" si="18"/>
        <v>98.84843167361264</v>
      </c>
      <c r="P97" s="142">
        <f>P98+P115+P124+P111</f>
        <v>6922</v>
      </c>
      <c r="Q97" s="142">
        <f aca="true" t="shared" si="20" ref="Q97:Q104">(S97-P97)/3+P97</f>
        <v>13732.666666666668</v>
      </c>
      <c r="R97" s="142">
        <f aca="true" t="shared" si="21" ref="R97:R104">(S97-Q97)/2+Q97</f>
        <v>20543.333333333336</v>
      </c>
      <c r="S97" s="144">
        <f>S98+S124+S115+S111</f>
        <v>27354</v>
      </c>
      <c r="T97" s="61"/>
      <c r="U97"/>
      <c r="V97"/>
    </row>
    <row r="98" spans="1:22" ht="15.75" customHeight="1">
      <c r="A98" s="173"/>
      <c r="B98" s="173"/>
      <c r="C98" s="138" t="s">
        <v>190</v>
      </c>
      <c r="D98" s="172" t="s">
        <v>214</v>
      </c>
      <c r="E98" s="172"/>
      <c r="F98" s="140">
        <v>87</v>
      </c>
      <c r="G98" s="144">
        <f aca="true" t="shared" si="22" ref="G98:M98">G99+G103</f>
        <v>20438</v>
      </c>
      <c r="H98" s="144">
        <f t="shared" si="22"/>
        <v>20438</v>
      </c>
      <c r="I98" s="144">
        <f t="shared" si="22"/>
        <v>19660</v>
      </c>
      <c r="J98" s="144">
        <f t="shared" si="22"/>
        <v>25509</v>
      </c>
      <c r="K98" s="144">
        <f t="shared" si="22"/>
        <v>25509</v>
      </c>
      <c r="L98" s="157">
        <f t="shared" si="22"/>
        <v>17672</v>
      </c>
      <c r="M98" s="144">
        <f t="shared" si="22"/>
        <v>25194</v>
      </c>
      <c r="N98" s="161">
        <f>M98/I98*100</f>
        <v>128.14852492370295</v>
      </c>
      <c r="O98" s="161">
        <f t="shared" si="18"/>
        <v>98.76514171468894</v>
      </c>
      <c r="P98" s="142">
        <f>P99+P103</f>
        <v>6475</v>
      </c>
      <c r="Q98" s="142">
        <f t="shared" si="20"/>
        <v>12819.666666666668</v>
      </c>
      <c r="R98" s="142">
        <f t="shared" si="21"/>
        <v>19164.333333333336</v>
      </c>
      <c r="S98" s="144">
        <f>S99+S103</f>
        <v>25509</v>
      </c>
      <c r="T98" s="61"/>
      <c r="U98"/>
      <c r="V98"/>
    </row>
    <row r="99" spans="1:22" ht="24.75" customHeight="1">
      <c r="A99" s="173"/>
      <c r="B99" s="173"/>
      <c r="C99" s="138" t="s">
        <v>130</v>
      </c>
      <c r="D99" s="179" t="s">
        <v>215</v>
      </c>
      <c r="E99" s="179"/>
      <c r="F99" s="140">
        <v>88</v>
      </c>
      <c r="G99" s="144">
        <f aca="true" t="shared" si="23" ref="G99:M99">G100+G101</f>
        <v>18122</v>
      </c>
      <c r="H99" s="144">
        <f t="shared" si="23"/>
        <v>18122</v>
      </c>
      <c r="I99" s="144">
        <f t="shared" si="23"/>
        <v>17394</v>
      </c>
      <c r="J99" s="144">
        <f t="shared" si="23"/>
        <v>23452</v>
      </c>
      <c r="K99" s="144">
        <f t="shared" si="23"/>
        <v>23452</v>
      </c>
      <c r="L99" s="157">
        <f t="shared" si="23"/>
        <v>16418</v>
      </c>
      <c r="M99" s="144">
        <f t="shared" si="23"/>
        <v>23137</v>
      </c>
      <c r="N99" s="161">
        <f>M99/I99*100</f>
        <v>133.0171323444866</v>
      </c>
      <c r="O99" s="161">
        <f t="shared" si="18"/>
        <v>98.65683097390414</v>
      </c>
      <c r="P99" s="142">
        <f>P100+P101+P102</f>
        <v>5970</v>
      </c>
      <c r="Q99" s="142">
        <f t="shared" si="20"/>
        <v>11797.333333333332</v>
      </c>
      <c r="R99" s="142">
        <f t="shared" si="21"/>
        <v>17624.666666666664</v>
      </c>
      <c r="S99" s="144">
        <f>S100+S101</f>
        <v>23452</v>
      </c>
      <c r="T99" s="61"/>
      <c r="U99"/>
      <c r="V99"/>
    </row>
    <row r="100" spans="1:22" ht="15" customHeight="1">
      <c r="A100" s="173"/>
      <c r="B100" s="173"/>
      <c r="C100" s="173"/>
      <c r="D100" s="179" t="s">
        <v>146</v>
      </c>
      <c r="E100" s="179"/>
      <c r="F100" s="140">
        <v>89</v>
      </c>
      <c r="G100" s="144">
        <v>14701</v>
      </c>
      <c r="H100" s="144">
        <v>14701</v>
      </c>
      <c r="I100" s="144">
        <v>14371</v>
      </c>
      <c r="J100" s="144">
        <v>19185</v>
      </c>
      <c r="K100" s="144">
        <v>19185</v>
      </c>
      <c r="L100" s="157">
        <v>16418</v>
      </c>
      <c r="M100" s="144">
        <v>19185</v>
      </c>
      <c r="N100" s="161">
        <f>M100/I100*100</f>
        <v>133.4980168394684</v>
      </c>
      <c r="O100" s="161">
        <f t="shared" si="18"/>
        <v>100</v>
      </c>
      <c r="P100" s="142">
        <v>4884</v>
      </c>
      <c r="Q100" s="142">
        <f t="shared" si="20"/>
        <v>9651</v>
      </c>
      <c r="R100" s="142">
        <f t="shared" si="21"/>
        <v>14418</v>
      </c>
      <c r="S100" s="144">
        <v>19185</v>
      </c>
      <c r="T100" s="61"/>
      <c r="U100"/>
      <c r="V100"/>
    </row>
    <row r="101" spans="1:22" ht="25.5" customHeight="1">
      <c r="A101" s="173"/>
      <c r="B101" s="173"/>
      <c r="C101" s="173"/>
      <c r="D101" s="179" t="s">
        <v>148</v>
      </c>
      <c r="E101" s="179"/>
      <c r="F101" s="140">
        <v>90</v>
      </c>
      <c r="G101" s="144">
        <v>3421</v>
      </c>
      <c r="H101" s="144">
        <v>3421</v>
      </c>
      <c r="I101" s="144">
        <v>3023</v>
      </c>
      <c r="J101" s="144">
        <v>4267</v>
      </c>
      <c r="K101" s="144">
        <v>4267</v>
      </c>
      <c r="L101" s="157"/>
      <c r="M101" s="144">
        <v>3952</v>
      </c>
      <c r="N101" s="161">
        <f>M101/I101*100</f>
        <v>130.7310618590804</v>
      </c>
      <c r="O101" s="161">
        <f t="shared" si="18"/>
        <v>92.61776423716897</v>
      </c>
      <c r="P101" s="140">
        <v>1086</v>
      </c>
      <c r="Q101" s="142">
        <f t="shared" si="20"/>
        <v>2146.333333333333</v>
      </c>
      <c r="R101" s="142">
        <f t="shared" si="21"/>
        <v>3206.6666666666665</v>
      </c>
      <c r="S101" s="144">
        <v>4267</v>
      </c>
      <c r="T101" s="61"/>
      <c r="U101"/>
      <c r="V101"/>
    </row>
    <row r="102" spans="1:22" ht="12.75" customHeight="1">
      <c r="A102" s="173"/>
      <c r="B102" s="173"/>
      <c r="C102" s="173"/>
      <c r="D102" s="179" t="s">
        <v>147</v>
      </c>
      <c r="E102" s="179"/>
      <c r="F102" s="140">
        <v>91</v>
      </c>
      <c r="G102" s="144">
        <v>0</v>
      </c>
      <c r="H102" s="144">
        <v>0</v>
      </c>
      <c r="I102" s="144"/>
      <c r="J102" s="144">
        <v>0</v>
      </c>
      <c r="K102" s="144">
        <v>0</v>
      </c>
      <c r="L102" s="157"/>
      <c r="M102" s="144">
        <v>0</v>
      </c>
      <c r="N102" s="161"/>
      <c r="O102" s="161"/>
      <c r="P102" s="140"/>
      <c r="Q102" s="142">
        <f t="shared" si="20"/>
        <v>0</v>
      </c>
      <c r="R102" s="142">
        <f t="shared" si="21"/>
        <v>0</v>
      </c>
      <c r="S102" s="144">
        <v>0</v>
      </c>
      <c r="T102" s="61"/>
      <c r="U102"/>
      <c r="V102"/>
    </row>
    <row r="103" spans="1:22" ht="26.25" customHeight="1">
      <c r="A103" s="173"/>
      <c r="B103" s="173"/>
      <c r="C103" s="138" t="s">
        <v>131</v>
      </c>
      <c r="D103" s="179" t="s">
        <v>212</v>
      </c>
      <c r="E103" s="179"/>
      <c r="F103" s="140">
        <v>92</v>
      </c>
      <c r="G103" s="144">
        <f aca="true" t="shared" si="24" ref="G103:M103">G104+G107+G108+G109</f>
        <v>2316</v>
      </c>
      <c r="H103" s="144">
        <f t="shared" si="24"/>
        <v>2316</v>
      </c>
      <c r="I103" s="144">
        <f t="shared" si="24"/>
        <v>2266</v>
      </c>
      <c r="J103" s="144">
        <f t="shared" si="24"/>
        <v>2057</v>
      </c>
      <c r="K103" s="144">
        <f t="shared" si="24"/>
        <v>2057</v>
      </c>
      <c r="L103" s="157">
        <f t="shared" si="24"/>
        <v>1254</v>
      </c>
      <c r="M103" s="144">
        <f t="shared" si="24"/>
        <v>2057</v>
      </c>
      <c r="N103" s="161">
        <f>M103/I103*100</f>
        <v>90.77669902912622</v>
      </c>
      <c r="O103" s="161">
        <f t="shared" si="18"/>
        <v>100</v>
      </c>
      <c r="P103" s="140">
        <f>P104+P107+P108+P109+P110</f>
        <v>505</v>
      </c>
      <c r="Q103" s="142">
        <f t="shared" si="20"/>
        <v>1022.3333333333334</v>
      </c>
      <c r="R103" s="142">
        <f t="shared" si="21"/>
        <v>1539.6666666666665</v>
      </c>
      <c r="S103" s="144">
        <f>S104+S107+S108+S109</f>
        <v>2057</v>
      </c>
      <c r="T103" s="61"/>
      <c r="U103"/>
      <c r="V103"/>
    </row>
    <row r="104" spans="1:22" ht="39.75" customHeight="1">
      <c r="A104" s="173"/>
      <c r="B104" s="173"/>
      <c r="C104" s="138"/>
      <c r="D104" s="179" t="s">
        <v>321</v>
      </c>
      <c r="E104" s="179"/>
      <c r="F104" s="140">
        <v>93</v>
      </c>
      <c r="G104" s="144">
        <v>250</v>
      </c>
      <c r="H104" s="144">
        <v>250</v>
      </c>
      <c r="I104" s="144">
        <v>241</v>
      </c>
      <c r="J104" s="144">
        <v>300</v>
      </c>
      <c r="K104" s="144">
        <v>300</v>
      </c>
      <c r="L104" s="157">
        <v>142</v>
      </c>
      <c r="M104" s="144">
        <v>300</v>
      </c>
      <c r="N104" s="161">
        <f>M104/I104*100</f>
        <v>124.48132780082987</v>
      </c>
      <c r="O104" s="161">
        <f t="shared" si="18"/>
        <v>100</v>
      </c>
      <c r="P104" s="140">
        <v>78</v>
      </c>
      <c r="Q104" s="142">
        <f t="shared" si="20"/>
        <v>152</v>
      </c>
      <c r="R104" s="142">
        <f t="shared" si="21"/>
        <v>226</v>
      </c>
      <c r="S104" s="144">
        <v>300</v>
      </c>
      <c r="T104" s="61"/>
      <c r="U104"/>
      <c r="V104"/>
    </row>
    <row r="105" spans="1:22" ht="26.25" customHeight="1">
      <c r="A105" s="173"/>
      <c r="B105" s="173"/>
      <c r="C105" s="138"/>
      <c r="D105" s="143"/>
      <c r="E105" s="143" t="s">
        <v>177</v>
      </c>
      <c r="F105" s="140">
        <v>94</v>
      </c>
      <c r="G105" s="144"/>
      <c r="H105" s="144"/>
      <c r="I105" s="144"/>
      <c r="J105" s="144"/>
      <c r="K105" s="144"/>
      <c r="L105" s="157"/>
      <c r="M105" s="144"/>
      <c r="N105" s="161"/>
      <c r="O105" s="161"/>
      <c r="P105" s="140"/>
      <c r="Q105" s="142"/>
      <c r="R105" s="142"/>
      <c r="S105" s="144"/>
      <c r="T105" s="61"/>
      <c r="U105"/>
      <c r="V105"/>
    </row>
    <row r="106" spans="1:22" ht="39.75" customHeight="1">
      <c r="A106" s="173"/>
      <c r="B106" s="173"/>
      <c r="C106" s="138"/>
      <c r="D106" s="143"/>
      <c r="E106" s="143" t="s">
        <v>178</v>
      </c>
      <c r="F106" s="140">
        <v>95</v>
      </c>
      <c r="G106" s="144">
        <v>110</v>
      </c>
      <c r="H106" s="144">
        <v>110</v>
      </c>
      <c r="I106" s="144">
        <v>101</v>
      </c>
      <c r="J106" s="144">
        <v>214</v>
      </c>
      <c r="K106" s="144">
        <v>214</v>
      </c>
      <c r="L106" s="157">
        <v>100</v>
      </c>
      <c r="M106" s="144">
        <v>214</v>
      </c>
      <c r="N106" s="161">
        <f>M106/I106*100</f>
        <v>211.8811881188119</v>
      </c>
      <c r="O106" s="161">
        <f t="shared" si="18"/>
        <v>100</v>
      </c>
      <c r="P106" s="140">
        <v>57</v>
      </c>
      <c r="Q106" s="142">
        <v>0</v>
      </c>
      <c r="R106" s="142">
        <v>0</v>
      </c>
      <c r="S106" s="144">
        <v>214</v>
      </c>
      <c r="T106" s="61"/>
      <c r="U106"/>
      <c r="V106"/>
    </row>
    <row r="107" spans="1:22" ht="13.5" customHeight="1">
      <c r="A107" s="173"/>
      <c r="B107" s="173"/>
      <c r="C107" s="138"/>
      <c r="D107" s="179" t="s">
        <v>72</v>
      </c>
      <c r="E107" s="179"/>
      <c r="F107" s="140">
        <v>96</v>
      </c>
      <c r="G107" s="144">
        <v>1200</v>
      </c>
      <c r="H107" s="144">
        <v>1200</v>
      </c>
      <c r="I107" s="144">
        <v>1207</v>
      </c>
      <c r="J107" s="144">
        <v>1673</v>
      </c>
      <c r="K107" s="144">
        <v>1673</v>
      </c>
      <c r="L107" s="157">
        <v>1112</v>
      </c>
      <c r="M107" s="144">
        <v>1673</v>
      </c>
      <c r="N107" s="161">
        <f>M107/I107*100</f>
        <v>138.60811930405964</v>
      </c>
      <c r="O107" s="161">
        <f t="shared" si="18"/>
        <v>100</v>
      </c>
      <c r="P107" s="140">
        <v>427</v>
      </c>
      <c r="Q107" s="142">
        <f>(S107-P107)/3+P107</f>
        <v>842.3333333333333</v>
      </c>
      <c r="R107" s="142">
        <f>(S107-Q107)/2+Q107</f>
        <v>1257.6666666666665</v>
      </c>
      <c r="S107" s="144">
        <v>1673</v>
      </c>
      <c r="T107" s="61"/>
      <c r="U107"/>
      <c r="V107"/>
    </row>
    <row r="108" spans="1:22" ht="12" customHeight="1">
      <c r="A108" s="173"/>
      <c r="B108" s="173"/>
      <c r="C108" s="138"/>
      <c r="D108" s="179" t="s">
        <v>73</v>
      </c>
      <c r="E108" s="179"/>
      <c r="F108" s="140">
        <v>97</v>
      </c>
      <c r="G108" s="144">
        <v>810</v>
      </c>
      <c r="H108" s="144">
        <v>810</v>
      </c>
      <c r="I108" s="144">
        <v>762</v>
      </c>
      <c r="J108" s="144">
        <v>0</v>
      </c>
      <c r="K108" s="144">
        <v>0</v>
      </c>
      <c r="L108" s="157">
        <v>0</v>
      </c>
      <c r="M108" s="144">
        <v>0</v>
      </c>
      <c r="N108" s="161">
        <f>M108/I108*100</f>
        <v>0</v>
      </c>
      <c r="O108" s="161"/>
      <c r="P108" s="140"/>
      <c r="Q108" s="142">
        <f>(S108-P108)/3+P108</f>
        <v>0</v>
      </c>
      <c r="R108" s="142">
        <f>(S108-Q108)/2+Q108</f>
        <v>0</v>
      </c>
      <c r="S108" s="144">
        <v>0</v>
      </c>
      <c r="T108" s="61"/>
      <c r="U108"/>
      <c r="V108"/>
    </row>
    <row r="109" spans="1:22" ht="27" customHeight="1">
      <c r="A109" s="173"/>
      <c r="B109" s="173"/>
      <c r="C109" s="138"/>
      <c r="D109" s="179" t="s">
        <v>143</v>
      </c>
      <c r="E109" s="179"/>
      <c r="F109" s="140">
        <v>98</v>
      </c>
      <c r="G109" s="144">
        <v>56</v>
      </c>
      <c r="H109" s="144">
        <v>56</v>
      </c>
      <c r="I109" s="144">
        <v>56</v>
      </c>
      <c r="J109" s="144">
        <v>84</v>
      </c>
      <c r="K109" s="144">
        <v>84</v>
      </c>
      <c r="L109" s="157"/>
      <c r="M109" s="144">
        <v>84</v>
      </c>
      <c r="N109" s="161">
        <f>M109/I109*100</f>
        <v>150</v>
      </c>
      <c r="O109" s="161">
        <f t="shared" si="18"/>
        <v>100</v>
      </c>
      <c r="P109" s="140">
        <v>0</v>
      </c>
      <c r="Q109" s="142">
        <v>0</v>
      </c>
      <c r="R109" s="142">
        <v>84</v>
      </c>
      <c r="S109" s="144">
        <v>84</v>
      </c>
      <c r="T109" s="61"/>
      <c r="U109"/>
      <c r="V109"/>
    </row>
    <row r="110" spans="1:22" ht="12" customHeight="1">
      <c r="A110" s="173"/>
      <c r="B110" s="173"/>
      <c r="C110" s="138"/>
      <c r="D110" s="179" t="s">
        <v>144</v>
      </c>
      <c r="E110" s="179"/>
      <c r="F110" s="140">
        <v>99</v>
      </c>
      <c r="G110" s="144"/>
      <c r="H110" s="144"/>
      <c r="I110" s="144"/>
      <c r="J110" s="144"/>
      <c r="K110" s="144"/>
      <c r="L110" s="157"/>
      <c r="M110" s="144"/>
      <c r="N110" s="161"/>
      <c r="O110" s="161"/>
      <c r="P110" s="140"/>
      <c r="Q110" s="142"/>
      <c r="R110" s="142"/>
      <c r="S110" s="144"/>
      <c r="T110" s="61"/>
      <c r="U110"/>
      <c r="V110"/>
    </row>
    <row r="111" spans="1:22" ht="25.5" customHeight="1">
      <c r="A111" s="173"/>
      <c r="B111" s="173"/>
      <c r="C111" s="138" t="s">
        <v>132</v>
      </c>
      <c r="D111" s="179" t="s">
        <v>213</v>
      </c>
      <c r="E111" s="179"/>
      <c r="F111" s="140">
        <v>100</v>
      </c>
      <c r="G111" s="144"/>
      <c r="H111" s="144"/>
      <c r="I111" s="144"/>
      <c r="J111" s="144"/>
      <c r="K111" s="144"/>
      <c r="L111" s="157"/>
      <c r="M111" s="144"/>
      <c r="N111" s="161"/>
      <c r="O111" s="161"/>
      <c r="P111" s="140"/>
      <c r="Q111" s="142"/>
      <c r="R111" s="142"/>
      <c r="S111" s="144"/>
      <c r="T111" s="61"/>
      <c r="U111"/>
      <c r="V111"/>
    </row>
    <row r="112" spans="1:22" ht="27" customHeight="1">
      <c r="A112" s="173"/>
      <c r="B112" s="173"/>
      <c r="C112" s="138"/>
      <c r="D112" s="179" t="s">
        <v>74</v>
      </c>
      <c r="E112" s="179"/>
      <c r="F112" s="140">
        <v>101</v>
      </c>
      <c r="G112" s="144"/>
      <c r="H112" s="144"/>
      <c r="I112" s="144"/>
      <c r="J112" s="144"/>
      <c r="K112" s="144"/>
      <c r="L112" s="157"/>
      <c r="M112" s="144"/>
      <c r="N112" s="161"/>
      <c r="O112" s="161"/>
      <c r="P112" s="140"/>
      <c r="Q112" s="142"/>
      <c r="R112" s="142"/>
      <c r="S112" s="144"/>
      <c r="T112" s="61"/>
      <c r="U112"/>
      <c r="V112"/>
    </row>
    <row r="113" spans="1:22" ht="24.75" customHeight="1">
      <c r="A113" s="173"/>
      <c r="B113" s="173"/>
      <c r="C113" s="138"/>
      <c r="D113" s="179" t="s">
        <v>75</v>
      </c>
      <c r="E113" s="179"/>
      <c r="F113" s="140">
        <v>102</v>
      </c>
      <c r="G113" s="144"/>
      <c r="H113" s="144"/>
      <c r="I113" s="144"/>
      <c r="J113" s="144"/>
      <c r="K113" s="144"/>
      <c r="L113" s="157"/>
      <c r="M113" s="144"/>
      <c r="N113" s="161"/>
      <c r="O113" s="161"/>
      <c r="P113" s="140"/>
      <c r="Q113" s="142"/>
      <c r="R113" s="142"/>
      <c r="S113" s="144"/>
      <c r="T113" s="61"/>
      <c r="U113"/>
      <c r="V113"/>
    </row>
    <row r="114" spans="1:22" ht="38.25" customHeight="1">
      <c r="A114" s="173"/>
      <c r="B114" s="173"/>
      <c r="C114" s="138"/>
      <c r="D114" s="179" t="s">
        <v>145</v>
      </c>
      <c r="E114" s="179"/>
      <c r="F114" s="140">
        <v>103</v>
      </c>
      <c r="G114" s="144"/>
      <c r="H114" s="144"/>
      <c r="I114" s="144"/>
      <c r="J114" s="144"/>
      <c r="K114" s="144"/>
      <c r="L114" s="157"/>
      <c r="M114" s="144"/>
      <c r="N114" s="161"/>
      <c r="O114" s="161"/>
      <c r="P114" s="140"/>
      <c r="Q114" s="142"/>
      <c r="R114" s="142"/>
      <c r="S114" s="144"/>
      <c r="T114" s="61"/>
      <c r="U114"/>
      <c r="V114"/>
    </row>
    <row r="115" spans="1:22" ht="50.25" customHeight="1">
      <c r="A115" s="173"/>
      <c r="B115" s="173"/>
      <c r="C115" s="138" t="s">
        <v>133</v>
      </c>
      <c r="D115" s="179" t="s">
        <v>241</v>
      </c>
      <c r="E115" s="179"/>
      <c r="F115" s="140">
        <v>104</v>
      </c>
      <c r="G115" s="144">
        <f aca="true" t="shared" si="25" ref="G115:M115">G116+G119</f>
        <v>524</v>
      </c>
      <c r="H115" s="144">
        <f t="shared" si="25"/>
        <v>524</v>
      </c>
      <c r="I115" s="144">
        <f t="shared" si="25"/>
        <v>531</v>
      </c>
      <c r="J115" s="144">
        <f t="shared" si="25"/>
        <v>1305</v>
      </c>
      <c r="K115" s="144">
        <f t="shared" si="25"/>
        <v>1305</v>
      </c>
      <c r="L115" s="157">
        <f t="shared" si="25"/>
        <v>952</v>
      </c>
      <c r="M115" s="144">
        <f t="shared" si="25"/>
        <v>1305</v>
      </c>
      <c r="N115" s="161">
        <f>M115/I115*100</f>
        <v>245.76271186440678</v>
      </c>
      <c r="O115" s="161">
        <f t="shared" si="18"/>
        <v>100</v>
      </c>
      <c r="P115" s="140">
        <f>P116+P119+P122+P123</f>
        <v>327</v>
      </c>
      <c r="Q115" s="142">
        <f>(S115-P115)/3+P115</f>
        <v>653</v>
      </c>
      <c r="R115" s="142">
        <f>(S115-Q115)/2+Q115</f>
        <v>979</v>
      </c>
      <c r="S115" s="144">
        <f>S116+S119</f>
        <v>1305</v>
      </c>
      <c r="T115" s="61"/>
      <c r="U115"/>
      <c r="V115"/>
    </row>
    <row r="116" spans="1:22" ht="13.5" customHeight="1">
      <c r="A116" s="173"/>
      <c r="B116" s="173"/>
      <c r="C116" s="173"/>
      <c r="D116" s="179" t="s">
        <v>161</v>
      </c>
      <c r="E116" s="179"/>
      <c r="F116" s="140">
        <v>105</v>
      </c>
      <c r="G116" s="144">
        <v>383</v>
      </c>
      <c r="H116" s="144">
        <v>383</v>
      </c>
      <c r="I116" s="144">
        <v>390</v>
      </c>
      <c r="J116" s="144">
        <f>J117+J118</f>
        <v>960</v>
      </c>
      <c r="K116" s="144">
        <f>K117+K118</f>
        <v>960</v>
      </c>
      <c r="L116" s="157">
        <f>L117+L118</f>
        <v>793</v>
      </c>
      <c r="M116" s="144">
        <f>M117+M118</f>
        <v>991</v>
      </c>
      <c r="N116" s="161">
        <f>M116/I116*100</f>
        <v>254.1025641025641</v>
      </c>
      <c r="O116" s="161">
        <f t="shared" si="18"/>
        <v>103.22916666666666</v>
      </c>
      <c r="P116" s="140">
        <f>P117+P118</f>
        <v>240</v>
      </c>
      <c r="Q116" s="142">
        <f>(S116-P116)/3+P116</f>
        <v>480</v>
      </c>
      <c r="R116" s="142">
        <f>(S116-Q116)/2+Q116</f>
        <v>720</v>
      </c>
      <c r="S116" s="144">
        <f>S117+S118</f>
        <v>960</v>
      </c>
      <c r="T116" s="61"/>
      <c r="U116"/>
      <c r="V116"/>
    </row>
    <row r="117" spans="1:22" ht="13.5" customHeight="1">
      <c r="A117" s="173"/>
      <c r="B117" s="173"/>
      <c r="C117" s="173"/>
      <c r="D117" s="143"/>
      <c r="E117" s="147" t="s">
        <v>198</v>
      </c>
      <c r="F117" s="140">
        <v>106</v>
      </c>
      <c r="G117" s="144"/>
      <c r="H117" s="144"/>
      <c r="I117" s="144"/>
      <c r="J117" s="144">
        <v>640</v>
      </c>
      <c r="K117" s="144">
        <v>640</v>
      </c>
      <c r="L117" s="157">
        <v>793</v>
      </c>
      <c r="M117" s="144">
        <v>671</v>
      </c>
      <c r="N117" s="161"/>
      <c r="O117" s="161">
        <f t="shared" si="18"/>
        <v>104.84374999999999</v>
      </c>
      <c r="P117" s="140">
        <v>160</v>
      </c>
      <c r="Q117" s="142">
        <f>(S117-P117)/3+P117</f>
        <v>320</v>
      </c>
      <c r="R117" s="142">
        <f>(S117-Q117)/2+Q117</f>
        <v>480</v>
      </c>
      <c r="S117" s="144">
        <v>640</v>
      </c>
      <c r="T117" s="61"/>
      <c r="U117"/>
      <c r="V117"/>
    </row>
    <row r="118" spans="1:22" ht="13.5" customHeight="1">
      <c r="A118" s="173"/>
      <c r="B118" s="173"/>
      <c r="C118" s="173"/>
      <c r="D118" s="143"/>
      <c r="E118" s="147" t="s">
        <v>218</v>
      </c>
      <c r="F118" s="140">
        <v>107</v>
      </c>
      <c r="G118" s="144"/>
      <c r="H118" s="144"/>
      <c r="I118" s="144"/>
      <c r="J118" s="144">
        <v>320</v>
      </c>
      <c r="K118" s="144">
        <v>320</v>
      </c>
      <c r="L118" s="157"/>
      <c r="M118" s="144">
        <v>320</v>
      </c>
      <c r="N118" s="161"/>
      <c r="O118" s="161">
        <f t="shared" si="18"/>
        <v>100</v>
      </c>
      <c r="P118" s="140">
        <v>80</v>
      </c>
      <c r="Q118" s="142"/>
      <c r="R118" s="142"/>
      <c r="S118" s="144">
        <v>320</v>
      </c>
      <c r="T118" s="61"/>
      <c r="U118"/>
      <c r="V118"/>
    </row>
    <row r="119" spans="1:22" ht="27" customHeight="1">
      <c r="A119" s="173"/>
      <c r="B119" s="173"/>
      <c r="C119" s="173"/>
      <c r="D119" s="179" t="s">
        <v>197</v>
      </c>
      <c r="E119" s="179"/>
      <c r="F119" s="140">
        <v>108</v>
      </c>
      <c r="G119" s="144">
        <v>141</v>
      </c>
      <c r="H119" s="144">
        <v>141</v>
      </c>
      <c r="I119" s="144">
        <v>141</v>
      </c>
      <c r="J119" s="144">
        <f>J120+J121</f>
        <v>345</v>
      </c>
      <c r="K119" s="144">
        <f>K120+K121</f>
        <v>345</v>
      </c>
      <c r="L119" s="157">
        <f>L120+L121</f>
        <v>159</v>
      </c>
      <c r="M119" s="144">
        <f>M120+M121</f>
        <v>314</v>
      </c>
      <c r="N119" s="161">
        <f>M119/I119*100</f>
        <v>222.6950354609929</v>
      </c>
      <c r="O119" s="161">
        <f t="shared" si="18"/>
        <v>91.01449275362319</v>
      </c>
      <c r="P119" s="140">
        <f>P120+P121</f>
        <v>87</v>
      </c>
      <c r="Q119" s="142">
        <f aca="true" t="shared" si="26" ref="Q119:Q126">(S119-P119)/3+P119</f>
        <v>173</v>
      </c>
      <c r="R119" s="142">
        <f aca="true" t="shared" si="27" ref="R119:R126">(S119-Q119)/2+Q119</f>
        <v>259</v>
      </c>
      <c r="S119" s="144">
        <f>S120+S121</f>
        <v>345</v>
      </c>
      <c r="T119" s="61"/>
      <c r="U119"/>
      <c r="V119"/>
    </row>
    <row r="120" spans="1:22" ht="14.25" customHeight="1">
      <c r="A120" s="173"/>
      <c r="B120" s="173"/>
      <c r="C120" s="173"/>
      <c r="D120" s="143"/>
      <c r="E120" s="147" t="s">
        <v>198</v>
      </c>
      <c r="F120" s="140">
        <v>109</v>
      </c>
      <c r="G120" s="144"/>
      <c r="H120" s="144"/>
      <c r="I120" s="144"/>
      <c r="J120" s="144">
        <v>230</v>
      </c>
      <c r="K120" s="144">
        <v>230</v>
      </c>
      <c r="L120" s="157">
        <v>159</v>
      </c>
      <c r="M120" s="144">
        <v>210</v>
      </c>
      <c r="N120" s="161"/>
      <c r="O120" s="161">
        <f t="shared" si="18"/>
        <v>91.30434782608695</v>
      </c>
      <c r="P120" s="140">
        <v>58</v>
      </c>
      <c r="Q120" s="142">
        <f t="shared" si="26"/>
        <v>115.33333333333334</v>
      </c>
      <c r="R120" s="142">
        <f t="shared" si="27"/>
        <v>172.66666666666669</v>
      </c>
      <c r="S120" s="144">
        <v>230</v>
      </c>
      <c r="T120" s="61"/>
      <c r="U120"/>
      <c r="V120"/>
    </row>
    <row r="121" spans="1:22" ht="14.25" customHeight="1">
      <c r="A121" s="173"/>
      <c r="B121" s="173"/>
      <c r="C121" s="173"/>
      <c r="D121" s="143"/>
      <c r="E121" s="147" t="s">
        <v>218</v>
      </c>
      <c r="F121" s="140">
        <v>110</v>
      </c>
      <c r="G121" s="144"/>
      <c r="H121" s="144"/>
      <c r="I121" s="144"/>
      <c r="J121" s="144">
        <v>115</v>
      </c>
      <c r="K121" s="144">
        <v>115</v>
      </c>
      <c r="L121" s="157"/>
      <c r="M121" s="144">
        <v>104</v>
      </c>
      <c r="N121" s="161"/>
      <c r="O121" s="161">
        <f t="shared" si="18"/>
        <v>90.43478260869566</v>
      </c>
      <c r="P121" s="140">
        <v>29</v>
      </c>
      <c r="Q121" s="142">
        <f t="shared" si="26"/>
        <v>57.66666666666667</v>
      </c>
      <c r="R121" s="142">
        <f t="shared" si="27"/>
        <v>86.33333333333334</v>
      </c>
      <c r="S121" s="144">
        <v>115</v>
      </c>
      <c r="T121" s="61"/>
      <c r="U121"/>
      <c r="V121"/>
    </row>
    <row r="122" spans="1:22" ht="16.5" customHeight="1">
      <c r="A122" s="173"/>
      <c r="B122" s="173"/>
      <c r="C122" s="173"/>
      <c r="D122" s="179" t="s">
        <v>159</v>
      </c>
      <c r="E122" s="179"/>
      <c r="F122" s="140">
        <v>111</v>
      </c>
      <c r="G122" s="144"/>
      <c r="H122" s="144"/>
      <c r="I122" s="144"/>
      <c r="J122" s="144"/>
      <c r="K122" s="144"/>
      <c r="L122" s="157"/>
      <c r="M122" s="144"/>
      <c r="N122" s="161"/>
      <c r="O122" s="161"/>
      <c r="P122" s="140"/>
      <c r="Q122" s="142"/>
      <c r="R122" s="142"/>
      <c r="S122" s="144"/>
      <c r="T122" s="61"/>
      <c r="U122"/>
      <c r="V122"/>
    </row>
    <row r="123" spans="1:22" ht="26.25" customHeight="1">
      <c r="A123" s="173"/>
      <c r="B123" s="173"/>
      <c r="C123" s="138"/>
      <c r="D123" s="179" t="s">
        <v>160</v>
      </c>
      <c r="E123" s="179"/>
      <c r="F123" s="140">
        <v>112</v>
      </c>
      <c r="G123" s="144"/>
      <c r="H123" s="144"/>
      <c r="I123" s="144"/>
      <c r="J123" s="144"/>
      <c r="K123" s="144"/>
      <c r="L123" s="157"/>
      <c r="M123" s="144"/>
      <c r="N123" s="161"/>
      <c r="O123" s="161"/>
      <c r="P123" s="140"/>
      <c r="Q123" s="142"/>
      <c r="R123" s="142"/>
      <c r="S123" s="144"/>
      <c r="T123" s="61"/>
      <c r="U123"/>
      <c r="V123"/>
    </row>
    <row r="124" spans="1:22" ht="24.75" customHeight="1">
      <c r="A124" s="173"/>
      <c r="B124" s="173"/>
      <c r="C124" s="138" t="s">
        <v>134</v>
      </c>
      <c r="D124" s="179" t="s">
        <v>340</v>
      </c>
      <c r="E124" s="179"/>
      <c r="F124" s="140">
        <v>113</v>
      </c>
      <c r="G124" s="144">
        <v>4716</v>
      </c>
      <c r="H124" s="144">
        <v>4716</v>
      </c>
      <c r="I124" s="144">
        <v>4433</v>
      </c>
      <c r="J124" s="144">
        <v>540</v>
      </c>
      <c r="K124" s="144">
        <v>540</v>
      </c>
      <c r="L124" s="157">
        <v>391</v>
      </c>
      <c r="M124" s="144">
        <v>540</v>
      </c>
      <c r="N124" s="161">
        <f>M124/I124*100</f>
        <v>12.181367020076697</v>
      </c>
      <c r="O124" s="161">
        <f t="shared" si="18"/>
        <v>100</v>
      </c>
      <c r="P124" s="140">
        <v>120</v>
      </c>
      <c r="Q124" s="142">
        <f t="shared" si="26"/>
        <v>260</v>
      </c>
      <c r="R124" s="142">
        <f t="shared" si="27"/>
        <v>400</v>
      </c>
      <c r="S124" s="144">
        <v>540</v>
      </c>
      <c r="T124" s="61"/>
      <c r="U124"/>
      <c r="V124"/>
    </row>
    <row r="125" spans="1:22" ht="38.25" customHeight="1">
      <c r="A125" s="173"/>
      <c r="B125" s="173"/>
      <c r="C125" s="172" t="s">
        <v>222</v>
      </c>
      <c r="D125" s="172"/>
      <c r="E125" s="172"/>
      <c r="F125" s="140">
        <v>114</v>
      </c>
      <c r="G125" s="144">
        <f aca="true" t="shared" si="28" ref="G125:M125">G126+G131+G132+G133</f>
        <v>358</v>
      </c>
      <c r="H125" s="144">
        <f t="shared" si="28"/>
        <v>358</v>
      </c>
      <c r="I125" s="144">
        <f t="shared" si="28"/>
        <v>486</v>
      </c>
      <c r="J125" s="144">
        <f t="shared" si="28"/>
        <v>383</v>
      </c>
      <c r="K125" s="144">
        <f t="shared" si="28"/>
        <v>383</v>
      </c>
      <c r="L125" s="157">
        <f t="shared" si="28"/>
        <v>160</v>
      </c>
      <c r="M125" s="144">
        <f t="shared" si="28"/>
        <v>383</v>
      </c>
      <c r="N125" s="161">
        <f>M125/I125*100</f>
        <v>78.80658436213992</v>
      </c>
      <c r="O125" s="161">
        <f t="shared" si="18"/>
        <v>100</v>
      </c>
      <c r="P125" s="140">
        <f>P126+P129+P130+P131+P132+P133</f>
        <v>100</v>
      </c>
      <c r="Q125" s="142">
        <f t="shared" si="26"/>
        <v>194.33333333333331</v>
      </c>
      <c r="R125" s="142">
        <f t="shared" si="27"/>
        <v>288.66666666666663</v>
      </c>
      <c r="S125" s="144">
        <f>S126+S131+S132+S133</f>
        <v>383</v>
      </c>
      <c r="T125" s="61"/>
      <c r="U125"/>
      <c r="V125"/>
    </row>
    <row r="126" spans="1:20" ht="27.75" customHeight="1">
      <c r="A126" s="173"/>
      <c r="B126" s="173"/>
      <c r="C126" s="138" t="s">
        <v>21</v>
      </c>
      <c r="D126" s="179" t="s">
        <v>221</v>
      </c>
      <c r="E126" s="179"/>
      <c r="F126" s="140">
        <v>115</v>
      </c>
      <c r="G126" s="144">
        <v>101</v>
      </c>
      <c r="H126" s="144">
        <v>101</v>
      </c>
      <c r="I126" s="144">
        <v>115</v>
      </c>
      <c r="J126" s="144">
        <v>150</v>
      </c>
      <c r="K126" s="144">
        <v>150</v>
      </c>
      <c r="L126" s="157">
        <v>33</v>
      </c>
      <c r="M126" s="144">
        <v>150</v>
      </c>
      <c r="N126" s="161">
        <f>M126/I126*100</f>
        <v>130.43478260869566</v>
      </c>
      <c r="O126" s="161">
        <f t="shared" si="18"/>
        <v>100</v>
      </c>
      <c r="P126" s="140">
        <v>35</v>
      </c>
      <c r="Q126" s="142">
        <f t="shared" si="26"/>
        <v>73.33333333333334</v>
      </c>
      <c r="R126" s="142">
        <f t="shared" si="27"/>
        <v>111.66666666666667</v>
      </c>
      <c r="S126" s="144">
        <v>150</v>
      </c>
      <c r="T126" s="61"/>
    </row>
    <row r="127" spans="1:20" ht="15.75" customHeight="1">
      <c r="A127" s="173"/>
      <c r="B127" s="173"/>
      <c r="C127" s="138"/>
      <c r="D127" s="179" t="s">
        <v>76</v>
      </c>
      <c r="E127" s="179"/>
      <c r="F127" s="140">
        <v>116</v>
      </c>
      <c r="G127" s="144"/>
      <c r="H127" s="144"/>
      <c r="I127" s="144"/>
      <c r="J127" s="144"/>
      <c r="K127" s="144"/>
      <c r="L127" s="157"/>
      <c r="M127" s="144"/>
      <c r="N127" s="161"/>
      <c r="O127" s="161"/>
      <c r="P127" s="140"/>
      <c r="Q127" s="142"/>
      <c r="R127" s="142"/>
      <c r="S127" s="144"/>
      <c r="T127" s="61"/>
    </row>
    <row r="128" spans="1:20" ht="15.75" customHeight="1">
      <c r="A128" s="173"/>
      <c r="B128" s="173"/>
      <c r="C128" s="138"/>
      <c r="D128" s="179" t="s">
        <v>77</v>
      </c>
      <c r="E128" s="179"/>
      <c r="F128" s="140">
        <v>117</v>
      </c>
      <c r="G128" s="144"/>
      <c r="H128" s="144"/>
      <c r="I128" s="144"/>
      <c r="J128" s="144"/>
      <c r="K128" s="144"/>
      <c r="L128" s="157"/>
      <c r="M128" s="144"/>
      <c r="N128" s="161"/>
      <c r="O128" s="161"/>
      <c r="P128" s="140"/>
      <c r="Q128" s="142"/>
      <c r="R128" s="142"/>
      <c r="S128" s="144"/>
      <c r="T128" s="61"/>
    </row>
    <row r="129" spans="1:20" ht="15.75" customHeight="1">
      <c r="A129" s="173"/>
      <c r="B129" s="173"/>
      <c r="C129" s="138" t="s">
        <v>22</v>
      </c>
      <c r="D129" s="179" t="s">
        <v>78</v>
      </c>
      <c r="E129" s="179"/>
      <c r="F129" s="140">
        <v>118</v>
      </c>
      <c r="G129" s="144"/>
      <c r="H129" s="144"/>
      <c r="I129" s="144"/>
      <c r="J129" s="144"/>
      <c r="K129" s="144"/>
      <c r="L129" s="157"/>
      <c r="M129" s="144"/>
      <c r="N129" s="161"/>
      <c r="O129" s="161"/>
      <c r="P129" s="140"/>
      <c r="Q129" s="142"/>
      <c r="R129" s="142"/>
      <c r="S129" s="144"/>
      <c r="T129" s="61"/>
    </row>
    <row r="130" spans="1:20" ht="27" customHeight="1">
      <c r="A130" s="173"/>
      <c r="B130" s="173"/>
      <c r="C130" s="138" t="s">
        <v>24</v>
      </c>
      <c r="D130" s="179" t="s">
        <v>150</v>
      </c>
      <c r="E130" s="179"/>
      <c r="F130" s="140">
        <v>119</v>
      </c>
      <c r="G130" s="144"/>
      <c r="H130" s="144"/>
      <c r="I130" s="144"/>
      <c r="J130" s="144"/>
      <c r="K130" s="144"/>
      <c r="L130" s="157"/>
      <c r="M130" s="144"/>
      <c r="N130" s="161"/>
      <c r="O130" s="161"/>
      <c r="P130" s="140"/>
      <c r="Q130" s="142"/>
      <c r="R130" s="142"/>
      <c r="S130" s="144"/>
      <c r="T130" s="61"/>
    </row>
    <row r="131" spans="1:20" ht="16.5" customHeight="1">
      <c r="A131" s="173"/>
      <c r="B131" s="173"/>
      <c r="C131" s="138" t="s">
        <v>26</v>
      </c>
      <c r="D131" s="179" t="s">
        <v>40</v>
      </c>
      <c r="E131" s="179"/>
      <c r="F131" s="140">
        <v>120</v>
      </c>
      <c r="G131" s="144">
        <v>114</v>
      </c>
      <c r="H131" s="144">
        <v>114</v>
      </c>
      <c r="I131" s="144">
        <v>46</v>
      </c>
      <c r="J131" s="144">
        <v>90</v>
      </c>
      <c r="K131" s="144">
        <v>90</v>
      </c>
      <c r="L131" s="157"/>
      <c r="M131" s="144">
        <v>90</v>
      </c>
      <c r="N131" s="161">
        <f>M131/I131*100</f>
        <v>195.65217391304347</v>
      </c>
      <c r="O131" s="161">
        <f t="shared" si="18"/>
        <v>100</v>
      </c>
      <c r="P131" s="140">
        <v>30</v>
      </c>
      <c r="Q131" s="142">
        <f>(S131-P131)/3+P131</f>
        <v>50</v>
      </c>
      <c r="R131" s="142">
        <f>(S131-Q131)/2+Q131</f>
        <v>70</v>
      </c>
      <c r="S131" s="144">
        <v>90</v>
      </c>
      <c r="T131" s="61"/>
    </row>
    <row r="132" spans="1:20" ht="26.25" customHeight="1">
      <c r="A132" s="173"/>
      <c r="B132" s="173"/>
      <c r="C132" s="138" t="s">
        <v>27</v>
      </c>
      <c r="D132" s="179" t="s">
        <v>35</v>
      </c>
      <c r="E132" s="179"/>
      <c r="F132" s="140">
        <v>121</v>
      </c>
      <c r="G132" s="144">
        <v>143</v>
      </c>
      <c r="H132" s="144">
        <v>143</v>
      </c>
      <c r="I132" s="144">
        <v>137</v>
      </c>
      <c r="J132" s="144">
        <v>143</v>
      </c>
      <c r="K132" s="144">
        <v>143</v>
      </c>
      <c r="L132" s="157">
        <v>127</v>
      </c>
      <c r="M132" s="144">
        <v>143</v>
      </c>
      <c r="N132" s="161">
        <f>M132/I132*100</f>
        <v>104.37956204379562</v>
      </c>
      <c r="O132" s="161">
        <f t="shared" si="18"/>
        <v>100</v>
      </c>
      <c r="P132" s="140">
        <v>35</v>
      </c>
      <c r="Q132" s="142">
        <f>(S132-P132)/3+P132</f>
        <v>71</v>
      </c>
      <c r="R132" s="142">
        <f>(S132-Q132)/2+Q132</f>
        <v>107</v>
      </c>
      <c r="S132" s="144">
        <v>143</v>
      </c>
      <c r="T132" s="61"/>
    </row>
    <row r="133" spans="1:20" ht="26.25" customHeight="1">
      <c r="A133" s="173"/>
      <c r="B133" s="173"/>
      <c r="C133" s="72" t="s">
        <v>174</v>
      </c>
      <c r="D133" s="183" t="s">
        <v>248</v>
      </c>
      <c r="E133" s="183"/>
      <c r="F133" s="140">
        <v>122</v>
      </c>
      <c r="G133" s="144">
        <f>G134-G137</f>
        <v>0</v>
      </c>
      <c r="H133" s="144">
        <f>H134-H137</f>
        <v>0</v>
      </c>
      <c r="I133" s="144">
        <f>I134-I137</f>
        <v>188</v>
      </c>
      <c r="J133" s="144"/>
      <c r="K133" s="144"/>
      <c r="L133" s="157"/>
      <c r="M133" s="144"/>
      <c r="N133" s="161">
        <f>M133/I133*100</f>
        <v>0</v>
      </c>
      <c r="O133" s="161"/>
      <c r="P133" s="140"/>
      <c r="Q133" s="142"/>
      <c r="R133" s="142"/>
      <c r="S133" s="144"/>
      <c r="T133" s="61"/>
    </row>
    <row r="134" spans="1:20" ht="12.75">
      <c r="A134" s="173"/>
      <c r="B134" s="138"/>
      <c r="C134" s="138"/>
      <c r="D134" s="138" t="s">
        <v>111</v>
      </c>
      <c r="E134" s="143" t="s">
        <v>224</v>
      </c>
      <c r="F134" s="140">
        <v>123</v>
      </c>
      <c r="G134" s="144">
        <v>1041</v>
      </c>
      <c r="H134" s="144">
        <v>1041</v>
      </c>
      <c r="I134" s="144">
        <v>1250</v>
      </c>
      <c r="J134" s="144"/>
      <c r="K134" s="144"/>
      <c r="L134" s="157"/>
      <c r="M134" s="144"/>
      <c r="N134" s="161">
        <f>M134/I134*100</f>
        <v>0</v>
      </c>
      <c r="O134" s="161"/>
      <c r="P134" s="140"/>
      <c r="Q134" s="142"/>
      <c r="R134" s="142"/>
      <c r="S134" s="144"/>
      <c r="T134" s="61"/>
    </row>
    <row r="135" spans="1:20" ht="25.5">
      <c r="A135" s="173"/>
      <c r="B135" s="138"/>
      <c r="C135" s="138"/>
      <c r="D135" s="138" t="s">
        <v>219</v>
      </c>
      <c r="E135" s="147" t="s">
        <v>225</v>
      </c>
      <c r="F135" s="140">
        <v>124</v>
      </c>
      <c r="G135" s="144"/>
      <c r="H135" s="144"/>
      <c r="I135" s="144"/>
      <c r="J135" s="144"/>
      <c r="K135" s="144"/>
      <c r="L135" s="157"/>
      <c r="M135" s="144"/>
      <c r="N135" s="161"/>
      <c r="O135" s="161"/>
      <c r="P135" s="140"/>
      <c r="Q135" s="142"/>
      <c r="R135" s="142"/>
      <c r="S135" s="144"/>
      <c r="T135" s="61"/>
    </row>
    <row r="136" spans="1:20" ht="25.5">
      <c r="A136" s="173"/>
      <c r="B136" s="138"/>
      <c r="C136" s="138"/>
      <c r="D136" s="138" t="s">
        <v>244</v>
      </c>
      <c r="E136" s="147" t="s">
        <v>251</v>
      </c>
      <c r="F136" s="140">
        <v>125</v>
      </c>
      <c r="G136" s="144"/>
      <c r="H136" s="144"/>
      <c r="I136" s="144"/>
      <c r="J136" s="144"/>
      <c r="K136" s="144"/>
      <c r="L136" s="157"/>
      <c r="M136" s="144"/>
      <c r="N136" s="161"/>
      <c r="O136" s="161"/>
      <c r="P136" s="140"/>
      <c r="Q136" s="142"/>
      <c r="R136" s="142"/>
      <c r="S136" s="144"/>
      <c r="T136" s="61"/>
    </row>
    <row r="137" spans="1:20" ht="29.25" customHeight="1">
      <c r="A137" s="173"/>
      <c r="B137" s="138"/>
      <c r="C137" s="138"/>
      <c r="D137" s="138" t="s">
        <v>152</v>
      </c>
      <c r="E137" s="143" t="s">
        <v>158</v>
      </c>
      <c r="F137" s="140">
        <v>126</v>
      </c>
      <c r="G137" s="144">
        <v>1041</v>
      </c>
      <c r="H137" s="144">
        <v>1041</v>
      </c>
      <c r="I137" s="144">
        <v>1062</v>
      </c>
      <c r="J137" s="144"/>
      <c r="K137" s="144"/>
      <c r="L137" s="157"/>
      <c r="M137" s="144"/>
      <c r="N137" s="161">
        <f>M137/I137*100</f>
        <v>0</v>
      </c>
      <c r="O137" s="161"/>
      <c r="P137" s="140"/>
      <c r="Q137" s="142"/>
      <c r="R137" s="142"/>
      <c r="S137" s="144"/>
      <c r="T137" s="61"/>
    </row>
    <row r="138" spans="1:20" ht="25.5" customHeight="1">
      <c r="A138" s="173"/>
      <c r="B138" s="138"/>
      <c r="C138" s="138"/>
      <c r="D138" s="143" t="s">
        <v>153</v>
      </c>
      <c r="E138" s="143" t="s">
        <v>228</v>
      </c>
      <c r="F138" s="140">
        <v>127</v>
      </c>
      <c r="G138" s="144"/>
      <c r="H138" s="144"/>
      <c r="I138" s="144"/>
      <c r="J138" s="144"/>
      <c r="K138" s="144"/>
      <c r="L138" s="157"/>
      <c r="M138" s="144"/>
      <c r="N138" s="161"/>
      <c r="O138" s="161"/>
      <c r="P138" s="140"/>
      <c r="Q138" s="142"/>
      <c r="R138" s="142"/>
      <c r="S138" s="144"/>
      <c r="T138" s="61"/>
    </row>
    <row r="139" spans="1:20" ht="13.5" customHeight="1">
      <c r="A139" s="173"/>
      <c r="B139" s="138"/>
      <c r="C139" s="138"/>
      <c r="D139" s="143"/>
      <c r="E139" s="143" t="s">
        <v>168</v>
      </c>
      <c r="F139" s="140">
        <v>128</v>
      </c>
      <c r="G139" s="144"/>
      <c r="H139" s="144"/>
      <c r="I139" s="144"/>
      <c r="J139" s="144"/>
      <c r="K139" s="144"/>
      <c r="L139" s="157"/>
      <c r="M139" s="144"/>
      <c r="N139" s="161"/>
      <c r="O139" s="161"/>
      <c r="P139" s="140"/>
      <c r="Q139" s="142"/>
      <c r="R139" s="142"/>
      <c r="S139" s="144"/>
      <c r="T139" s="61"/>
    </row>
    <row r="140" spans="1:20" ht="24" customHeight="1">
      <c r="A140" s="173"/>
      <c r="B140" s="138"/>
      <c r="C140" s="138"/>
      <c r="D140" s="143"/>
      <c r="E140" s="143" t="s">
        <v>169</v>
      </c>
      <c r="F140" s="140">
        <v>129</v>
      </c>
      <c r="G140" s="144"/>
      <c r="H140" s="144"/>
      <c r="I140" s="144"/>
      <c r="J140" s="144"/>
      <c r="K140" s="144"/>
      <c r="L140" s="157"/>
      <c r="M140" s="144"/>
      <c r="N140" s="161"/>
      <c r="O140" s="161"/>
      <c r="P140" s="140"/>
      <c r="Q140" s="142"/>
      <c r="R140" s="142"/>
      <c r="S140" s="144"/>
      <c r="T140" s="61"/>
    </row>
    <row r="141" spans="1:20" ht="13.5" customHeight="1">
      <c r="A141" s="173"/>
      <c r="B141" s="138"/>
      <c r="C141" s="138"/>
      <c r="D141" s="143"/>
      <c r="E141" s="143" t="s">
        <v>170</v>
      </c>
      <c r="F141" s="140">
        <v>130</v>
      </c>
      <c r="G141" s="144"/>
      <c r="H141" s="144"/>
      <c r="I141" s="144"/>
      <c r="J141" s="144"/>
      <c r="K141" s="144"/>
      <c r="L141" s="157"/>
      <c r="M141" s="144"/>
      <c r="N141" s="161"/>
      <c r="O141" s="161"/>
      <c r="P141" s="140"/>
      <c r="Q141" s="142"/>
      <c r="R141" s="142"/>
      <c r="S141" s="144"/>
      <c r="T141" s="61"/>
    </row>
    <row r="142" spans="1:20" ht="25.5" customHeight="1">
      <c r="A142" s="173"/>
      <c r="B142" s="138">
        <v>2</v>
      </c>
      <c r="C142" s="138"/>
      <c r="D142" s="179" t="s">
        <v>229</v>
      </c>
      <c r="E142" s="179"/>
      <c r="F142" s="140">
        <v>131</v>
      </c>
      <c r="G142" s="144"/>
      <c r="H142" s="144"/>
      <c r="I142" s="144"/>
      <c r="J142" s="144"/>
      <c r="K142" s="144"/>
      <c r="L142" s="157"/>
      <c r="M142" s="144"/>
      <c r="N142" s="161"/>
      <c r="O142" s="161"/>
      <c r="P142" s="140"/>
      <c r="Q142" s="142"/>
      <c r="R142" s="142"/>
      <c r="S142" s="144"/>
      <c r="T142" s="61"/>
    </row>
    <row r="143" spans="1:20" ht="25.5" customHeight="1">
      <c r="A143" s="173"/>
      <c r="B143" s="173"/>
      <c r="C143" s="138" t="s">
        <v>21</v>
      </c>
      <c r="D143" s="179" t="s">
        <v>230</v>
      </c>
      <c r="E143" s="179"/>
      <c r="F143" s="140">
        <v>132</v>
      </c>
      <c r="G143" s="144"/>
      <c r="H143" s="144"/>
      <c r="I143" s="144"/>
      <c r="J143" s="144"/>
      <c r="K143" s="144"/>
      <c r="L143" s="157"/>
      <c r="M143" s="144"/>
      <c r="N143" s="161"/>
      <c r="O143" s="161"/>
      <c r="P143" s="140"/>
      <c r="Q143" s="142"/>
      <c r="R143" s="142"/>
      <c r="S143" s="144"/>
      <c r="T143" s="61"/>
    </row>
    <row r="144" spans="1:20" ht="15.75" customHeight="1">
      <c r="A144" s="173"/>
      <c r="B144" s="173"/>
      <c r="C144" s="138"/>
      <c r="D144" s="143" t="s">
        <v>136</v>
      </c>
      <c r="E144" s="143" t="s">
        <v>138</v>
      </c>
      <c r="F144" s="140">
        <v>133</v>
      </c>
      <c r="G144" s="144"/>
      <c r="H144" s="144"/>
      <c r="I144" s="144"/>
      <c r="J144" s="144"/>
      <c r="K144" s="144"/>
      <c r="L144" s="157"/>
      <c r="M144" s="144"/>
      <c r="N144" s="161"/>
      <c r="O144" s="161"/>
      <c r="P144" s="140"/>
      <c r="Q144" s="142"/>
      <c r="R144" s="142"/>
      <c r="S144" s="144"/>
      <c r="T144" s="61"/>
    </row>
    <row r="145" spans="1:20" ht="16.5" customHeight="1">
      <c r="A145" s="173"/>
      <c r="B145" s="173"/>
      <c r="C145" s="138"/>
      <c r="D145" s="143" t="s">
        <v>137</v>
      </c>
      <c r="E145" s="143" t="s">
        <v>139</v>
      </c>
      <c r="F145" s="140">
        <v>134</v>
      </c>
      <c r="G145" s="144"/>
      <c r="H145" s="144"/>
      <c r="I145" s="144"/>
      <c r="J145" s="144"/>
      <c r="K145" s="144"/>
      <c r="L145" s="157"/>
      <c r="M145" s="144"/>
      <c r="N145" s="161"/>
      <c r="O145" s="161"/>
      <c r="P145" s="140"/>
      <c r="Q145" s="142"/>
      <c r="R145" s="142"/>
      <c r="S145" s="144"/>
      <c r="T145" s="61"/>
    </row>
    <row r="146" spans="1:20" ht="25.5" customHeight="1">
      <c r="A146" s="173"/>
      <c r="B146" s="173"/>
      <c r="C146" s="138" t="s">
        <v>22</v>
      </c>
      <c r="D146" s="179" t="s">
        <v>231</v>
      </c>
      <c r="E146" s="179"/>
      <c r="F146" s="140">
        <v>135</v>
      </c>
      <c r="G146" s="144"/>
      <c r="H146" s="144"/>
      <c r="I146" s="144"/>
      <c r="J146" s="144"/>
      <c r="K146" s="144"/>
      <c r="L146" s="157"/>
      <c r="M146" s="144"/>
      <c r="N146" s="161"/>
      <c r="O146" s="161"/>
      <c r="P146" s="148"/>
      <c r="Q146" s="142"/>
      <c r="R146" s="142"/>
      <c r="S146" s="144"/>
      <c r="T146" s="61"/>
    </row>
    <row r="147" spans="1:20" ht="15.75" customHeight="1">
      <c r="A147" s="173"/>
      <c r="B147" s="173"/>
      <c r="C147" s="138"/>
      <c r="D147" s="143" t="s">
        <v>55</v>
      </c>
      <c r="E147" s="143" t="s">
        <v>138</v>
      </c>
      <c r="F147" s="140">
        <v>136</v>
      </c>
      <c r="G147" s="149"/>
      <c r="H147" s="149"/>
      <c r="I147" s="149"/>
      <c r="J147" s="149"/>
      <c r="K147" s="149"/>
      <c r="L147" s="158"/>
      <c r="M147" s="149"/>
      <c r="N147" s="161"/>
      <c r="O147" s="161"/>
      <c r="P147" s="148"/>
      <c r="Q147" s="142"/>
      <c r="R147" s="142"/>
      <c r="S147" s="149"/>
      <c r="T147" s="61"/>
    </row>
    <row r="148" spans="1:20" ht="15.75" customHeight="1">
      <c r="A148" s="173"/>
      <c r="B148" s="173"/>
      <c r="C148" s="138"/>
      <c r="D148" s="143" t="s">
        <v>57</v>
      </c>
      <c r="E148" s="143" t="s">
        <v>139</v>
      </c>
      <c r="F148" s="140">
        <v>137</v>
      </c>
      <c r="G148" s="149"/>
      <c r="H148" s="149"/>
      <c r="I148" s="149"/>
      <c r="J148" s="149"/>
      <c r="K148" s="149"/>
      <c r="L148" s="158"/>
      <c r="M148" s="149"/>
      <c r="N148" s="161"/>
      <c r="O148" s="161"/>
      <c r="P148" s="141"/>
      <c r="Q148" s="142"/>
      <c r="R148" s="142"/>
      <c r="S148" s="149"/>
      <c r="T148" s="61"/>
    </row>
    <row r="149" spans="1:20" ht="13.5" customHeight="1">
      <c r="A149" s="173"/>
      <c r="B149" s="173"/>
      <c r="C149" s="138" t="s">
        <v>24</v>
      </c>
      <c r="D149" s="179" t="s">
        <v>38</v>
      </c>
      <c r="E149" s="179"/>
      <c r="F149" s="140">
        <v>138</v>
      </c>
      <c r="G149" s="150"/>
      <c r="H149" s="150"/>
      <c r="I149" s="150"/>
      <c r="J149" s="150"/>
      <c r="K149" s="150"/>
      <c r="L149" s="159"/>
      <c r="M149" s="150"/>
      <c r="N149" s="161"/>
      <c r="O149" s="161"/>
      <c r="P149" s="141"/>
      <c r="Q149" s="142"/>
      <c r="R149" s="142"/>
      <c r="S149" s="150"/>
      <c r="T149" s="61"/>
    </row>
    <row r="150" spans="1:20" ht="15.75" customHeight="1">
      <c r="A150" s="173"/>
      <c r="B150" s="138">
        <v>3</v>
      </c>
      <c r="C150" s="138"/>
      <c r="D150" s="179" t="s">
        <v>3</v>
      </c>
      <c r="E150" s="179"/>
      <c r="F150" s="140">
        <v>139</v>
      </c>
      <c r="G150" s="150"/>
      <c r="H150" s="150"/>
      <c r="I150" s="150"/>
      <c r="J150" s="150"/>
      <c r="K150" s="150"/>
      <c r="L150" s="159"/>
      <c r="M150" s="150"/>
      <c r="N150" s="161"/>
      <c r="O150" s="161"/>
      <c r="P150" s="141"/>
      <c r="Q150" s="142"/>
      <c r="R150" s="142"/>
      <c r="S150" s="150"/>
      <c r="T150" s="61"/>
    </row>
    <row r="151" spans="1:20" ht="15.75" customHeight="1">
      <c r="A151" s="138"/>
      <c r="B151" s="138"/>
      <c r="C151" s="138"/>
      <c r="D151" s="143"/>
      <c r="E151" s="143"/>
      <c r="F151" s="140"/>
      <c r="G151" s="150"/>
      <c r="H151" s="150"/>
      <c r="I151" s="150"/>
      <c r="J151" s="150"/>
      <c r="K151" s="150"/>
      <c r="L151" s="159"/>
      <c r="M151" s="150"/>
      <c r="N151" s="161"/>
      <c r="O151" s="161"/>
      <c r="P151" s="141"/>
      <c r="Q151" s="142"/>
      <c r="R151" s="142"/>
      <c r="S151" s="150"/>
      <c r="T151" s="61"/>
    </row>
    <row r="152" spans="1:20" ht="30" customHeight="1">
      <c r="A152" s="138" t="s">
        <v>13</v>
      </c>
      <c r="B152" s="138"/>
      <c r="C152" s="138"/>
      <c r="D152" s="179" t="s">
        <v>220</v>
      </c>
      <c r="E152" s="179"/>
      <c r="F152" s="140">
        <v>140</v>
      </c>
      <c r="G152" s="144">
        <f aca="true" t="shared" si="29" ref="G152:M152">G12-G40</f>
        <v>897</v>
      </c>
      <c r="H152" s="144">
        <f t="shared" si="29"/>
        <v>897</v>
      </c>
      <c r="I152" s="144">
        <f t="shared" si="29"/>
        <v>1076</v>
      </c>
      <c r="J152" s="144">
        <f t="shared" si="29"/>
        <v>337</v>
      </c>
      <c r="K152" s="144">
        <f t="shared" si="29"/>
        <v>337</v>
      </c>
      <c r="L152" s="157">
        <f t="shared" si="29"/>
        <v>-774</v>
      </c>
      <c r="M152" s="144">
        <f t="shared" si="29"/>
        <v>337</v>
      </c>
      <c r="N152" s="161">
        <f>M152/I152*100</f>
        <v>31.319702602230482</v>
      </c>
      <c r="O152" s="161">
        <f>M152/J152*100</f>
        <v>100</v>
      </c>
      <c r="P152" s="141">
        <v>-1700</v>
      </c>
      <c r="Q152" s="142">
        <f>(S152-P152)/3+P152</f>
        <v>-1021</v>
      </c>
      <c r="R152" s="142">
        <f>(S152-Q152)/2+Q152</f>
        <v>-342</v>
      </c>
      <c r="S152" s="144">
        <f>S12-S40</f>
        <v>337</v>
      </c>
      <c r="T152" s="61"/>
    </row>
    <row r="153" spans="1:20" ht="12.75">
      <c r="A153" s="138"/>
      <c r="B153" s="138"/>
      <c r="C153" s="138"/>
      <c r="D153" s="143"/>
      <c r="E153" s="143" t="s">
        <v>232</v>
      </c>
      <c r="F153" s="140">
        <v>141</v>
      </c>
      <c r="G153" s="150"/>
      <c r="H153" s="150"/>
      <c r="I153" s="150"/>
      <c r="J153" s="150"/>
      <c r="K153" s="150"/>
      <c r="L153" s="159"/>
      <c r="M153" s="150"/>
      <c r="N153" s="161"/>
      <c r="O153" s="161"/>
      <c r="P153" s="141"/>
      <c r="Q153" s="142"/>
      <c r="R153" s="140"/>
      <c r="S153" s="150"/>
      <c r="T153" s="61"/>
    </row>
    <row r="154" spans="1:20" ht="15.75" customHeight="1">
      <c r="A154" s="138"/>
      <c r="B154" s="138"/>
      <c r="C154" s="138"/>
      <c r="D154" s="143"/>
      <c r="E154" s="143" t="s">
        <v>135</v>
      </c>
      <c r="F154" s="140">
        <v>142</v>
      </c>
      <c r="G154" s="150"/>
      <c r="H154" s="150"/>
      <c r="I154" s="150"/>
      <c r="J154" s="150"/>
      <c r="K154" s="150"/>
      <c r="L154" s="159"/>
      <c r="M154" s="150"/>
      <c r="N154" s="161"/>
      <c r="O154" s="161"/>
      <c r="P154" s="141"/>
      <c r="Q154" s="142"/>
      <c r="R154" s="140"/>
      <c r="S154" s="150"/>
      <c r="T154" s="61"/>
    </row>
    <row r="155" spans="1:115" s="60" customFormat="1" ht="25.5">
      <c r="A155" s="151" t="s">
        <v>14</v>
      </c>
      <c r="B155" s="151"/>
      <c r="C155" s="151"/>
      <c r="D155" s="182" t="s">
        <v>91</v>
      </c>
      <c r="E155" s="182"/>
      <c r="F155" s="140">
        <v>143</v>
      </c>
      <c r="G155" s="150">
        <v>200</v>
      </c>
      <c r="H155" s="150">
        <v>200</v>
      </c>
      <c r="I155" s="150">
        <v>230</v>
      </c>
      <c r="J155" s="150">
        <v>37</v>
      </c>
      <c r="K155" s="150">
        <v>37</v>
      </c>
      <c r="L155" s="159">
        <v>37</v>
      </c>
      <c r="M155" s="150">
        <v>37</v>
      </c>
      <c r="N155" s="161">
        <f>M155/I155*100</f>
        <v>16.08695652173913</v>
      </c>
      <c r="O155" s="161">
        <f>M155/J155*100</f>
        <v>100</v>
      </c>
      <c r="P155" s="141">
        <v>0</v>
      </c>
      <c r="Q155" s="142">
        <v>0</v>
      </c>
      <c r="R155" s="153">
        <v>0</v>
      </c>
      <c r="S155" s="150">
        <v>37</v>
      </c>
      <c r="T155" s="114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</row>
    <row r="156" spans="1:20" ht="13.5" customHeight="1">
      <c r="A156" s="72" t="s">
        <v>15</v>
      </c>
      <c r="B156" s="72"/>
      <c r="C156" s="138"/>
      <c r="D156" s="179" t="s">
        <v>8</v>
      </c>
      <c r="E156" s="179"/>
      <c r="F156" s="140"/>
      <c r="G156" s="150"/>
      <c r="H156" s="150"/>
      <c r="I156" s="150"/>
      <c r="J156" s="150"/>
      <c r="K156" s="150"/>
      <c r="L156" s="159"/>
      <c r="M156" s="150"/>
      <c r="N156" s="161"/>
      <c r="O156" s="161"/>
      <c r="P156" s="141"/>
      <c r="Q156" s="142"/>
      <c r="R156" s="140"/>
      <c r="S156" s="150"/>
      <c r="T156" s="61"/>
    </row>
    <row r="157" spans="1:20" ht="13.5" customHeight="1">
      <c r="A157" s="72"/>
      <c r="B157" s="72">
        <v>1</v>
      </c>
      <c r="C157" s="138"/>
      <c r="D157" s="185" t="s">
        <v>322</v>
      </c>
      <c r="E157" s="186"/>
      <c r="F157" s="140">
        <v>144</v>
      </c>
      <c r="G157" s="150"/>
      <c r="H157" s="150"/>
      <c r="I157" s="150"/>
      <c r="J157" s="150"/>
      <c r="K157" s="150"/>
      <c r="L157" s="159"/>
      <c r="M157" s="150"/>
      <c r="N157" s="161"/>
      <c r="O157" s="161"/>
      <c r="P157" s="141"/>
      <c r="Q157" s="142"/>
      <c r="R157" s="140"/>
      <c r="S157" s="150"/>
      <c r="T157" s="61"/>
    </row>
    <row r="158" spans="1:20" ht="13.5" customHeight="1">
      <c r="A158" s="72"/>
      <c r="B158" s="72"/>
      <c r="C158" s="138" t="s">
        <v>21</v>
      </c>
      <c r="D158" s="185" t="s">
        <v>323</v>
      </c>
      <c r="E158" s="186"/>
      <c r="F158" s="140">
        <v>145</v>
      </c>
      <c r="G158" s="150"/>
      <c r="H158" s="150"/>
      <c r="I158" s="150"/>
      <c r="J158" s="150"/>
      <c r="K158" s="150"/>
      <c r="L158" s="159"/>
      <c r="M158" s="150"/>
      <c r="N158" s="161"/>
      <c r="O158" s="161"/>
      <c r="P158" s="141"/>
      <c r="Q158" s="142"/>
      <c r="R158" s="140"/>
      <c r="S158" s="150"/>
      <c r="T158" s="61"/>
    </row>
    <row r="159" spans="1:20" ht="35.25" customHeight="1">
      <c r="A159" s="72"/>
      <c r="B159" s="72"/>
      <c r="C159" s="138" t="s">
        <v>22</v>
      </c>
      <c r="D159" s="185" t="s">
        <v>324</v>
      </c>
      <c r="E159" s="186"/>
      <c r="F159" s="140">
        <v>146</v>
      </c>
      <c r="G159" s="150"/>
      <c r="H159" s="150"/>
      <c r="I159" s="150"/>
      <c r="J159" s="150"/>
      <c r="K159" s="150"/>
      <c r="L159" s="159"/>
      <c r="M159" s="150"/>
      <c r="N159" s="161"/>
      <c r="O159" s="161"/>
      <c r="P159" s="141"/>
      <c r="Q159" s="142"/>
      <c r="R159" s="140"/>
      <c r="S159" s="150"/>
      <c r="T159" s="61"/>
    </row>
    <row r="160" spans="1:20" ht="13.5" customHeight="1">
      <c r="A160" s="72"/>
      <c r="B160" s="72">
        <v>1</v>
      </c>
      <c r="C160" s="138"/>
      <c r="D160" s="172" t="s">
        <v>325</v>
      </c>
      <c r="E160" s="172"/>
      <c r="F160" s="140">
        <v>147</v>
      </c>
      <c r="G160" s="150">
        <v>20438</v>
      </c>
      <c r="H160" s="150">
        <v>20438</v>
      </c>
      <c r="I160" s="150">
        <v>19660</v>
      </c>
      <c r="J160" s="150">
        <v>25509</v>
      </c>
      <c r="K160" s="150">
        <v>25509</v>
      </c>
      <c r="L160" s="159">
        <v>17672</v>
      </c>
      <c r="M160" s="150">
        <v>25194</v>
      </c>
      <c r="N160" s="161">
        <f>M160/I160*100</f>
        <v>128.14852492370295</v>
      </c>
      <c r="O160" s="161">
        <f>M160/J160*100</f>
        <v>98.76514171468894</v>
      </c>
      <c r="P160" s="141">
        <v>6475</v>
      </c>
      <c r="Q160" s="142">
        <v>12951</v>
      </c>
      <c r="R160" s="140">
        <v>19426</v>
      </c>
      <c r="S160" s="150">
        <v>25509</v>
      </c>
      <c r="T160" s="61"/>
    </row>
    <row r="161" spans="1:20" ht="13.5" customHeight="1">
      <c r="A161" s="72"/>
      <c r="B161" s="72"/>
      <c r="C161" s="138" t="s">
        <v>21</v>
      </c>
      <c r="D161" s="165"/>
      <c r="E161" s="167"/>
      <c r="F161" s="140">
        <v>148</v>
      </c>
      <c r="G161" s="150"/>
      <c r="H161" s="150"/>
      <c r="I161" s="150"/>
      <c r="J161" s="150"/>
      <c r="K161" s="150"/>
      <c r="L161" s="159"/>
      <c r="M161" s="150"/>
      <c r="N161" s="161"/>
      <c r="O161" s="161"/>
      <c r="P161" s="141"/>
      <c r="Q161" s="142"/>
      <c r="R161" s="140"/>
      <c r="S161" s="150"/>
      <c r="T161" s="61"/>
    </row>
    <row r="162" spans="1:20" ht="13.5" customHeight="1">
      <c r="A162" s="72"/>
      <c r="B162" s="72"/>
      <c r="C162" s="138" t="s">
        <v>22</v>
      </c>
      <c r="D162" s="165"/>
      <c r="E162" s="167"/>
      <c r="F162" s="140">
        <v>149</v>
      </c>
      <c r="G162" s="150"/>
      <c r="H162" s="150"/>
      <c r="I162" s="150"/>
      <c r="J162" s="150"/>
      <c r="K162" s="150"/>
      <c r="L162" s="159"/>
      <c r="M162" s="150"/>
      <c r="N162" s="161"/>
      <c r="O162" s="161"/>
      <c r="P162" s="141"/>
      <c r="Q162" s="142"/>
      <c r="R162" s="140"/>
      <c r="S162" s="150"/>
      <c r="T162" s="61"/>
    </row>
    <row r="163" spans="1:20" ht="13.5" customHeight="1">
      <c r="A163" s="72"/>
      <c r="B163" s="72"/>
      <c r="C163" s="138" t="s">
        <v>24</v>
      </c>
      <c r="D163" s="165"/>
      <c r="E163" s="167"/>
      <c r="F163" s="140">
        <v>150</v>
      </c>
      <c r="G163" s="150"/>
      <c r="H163" s="150"/>
      <c r="I163" s="150"/>
      <c r="J163" s="150"/>
      <c r="K163" s="150"/>
      <c r="L163" s="159"/>
      <c r="M163" s="150"/>
      <c r="N163" s="161"/>
      <c r="O163" s="161"/>
      <c r="P163" s="141"/>
      <c r="Q163" s="142"/>
      <c r="R163" s="140"/>
      <c r="S163" s="150"/>
      <c r="T163" s="61"/>
    </row>
    <row r="164" spans="1:20" ht="13.5" customHeight="1">
      <c r="A164" s="72"/>
      <c r="B164" s="72">
        <v>2</v>
      </c>
      <c r="C164" s="138"/>
      <c r="D164" s="179" t="s">
        <v>226</v>
      </c>
      <c r="E164" s="179"/>
      <c r="F164" s="140">
        <v>151</v>
      </c>
      <c r="G164" s="150">
        <v>18122</v>
      </c>
      <c r="H164" s="150">
        <v>18122</v>
      </c>
      <c r="I164" s="150">
        <v>17394</v>
      </c>
      <c r="J164" s="150">
        <v>23452</v>
      </c>
      <c r="K164" s="150">
        <v>23452</v>
      </c>
      <c r="L164" s="159">
        <v>16418</v>
      </c>
      <c r="M164" s="150">
        <v>23137</v>
      </c>
      <c r="N164" s="161">
        <f>M164/I164*100</f>
        <v>133.0171323444866</v>
      </c>
      <c r="O164" s="161">
        <f>M164/J164*100</f>
        <v>98.65683097390414</v>
      </c>
      <c r="P164" s="141">
        <v>5970</v>
      </c>
      <c r="Q164" s="142">
        <v>11940</v>
      </c>
      <c r="R164" s="140">
        <v>17909</v>
      </c>
      <c r="S164" s="150">
        <v>23452</v>
      </c>
      <c r="T164" s="61"/>
    </row>
    <row r="165" spans="1:20" ht="12.75" customHeight="1">
      <c r="A165" s="173"/>
      <c r="B165" s="138">
        <v>3</v>
      </c>
      <c r="C165" s="138"/>
      <c r="D165" s="179" t="s">
        <v>87</v>
      </c>
      <c r="E165" s="179"/>
      <c r="F165" s="140">
        <v>152</v>
      </c>
      <c r="G165" s="150">
        <v>715</v>
      </c>
      <c r="H165" s="150">
        <v>715</v>
      </c>
      <c r="I165" s="150">
        <v>684</v>
      </c>
      <c r="J165" s="150">
        <v>760</v>
      </c>
      <c r="K165" s="150">
        <v>760</v>
      </c>
      <c r="L165" s="159">
        <v>763</v>
      </c>
      <c r="M165" s="150">
        <v>760</v>
      </c>
      <c r="N165" s="161">
        <f>M165/I165*100</f>
        <v>111.11111111111111</v>
      </c>
      <c r="O165" s="161">
        <f>M165/J165*100</f>
        <v>100</v>
      </c>
      <c r="P165" s="141">
        <v>760</v>
      </c>
      <c r="Q165" s="142">
        <v>760</v>
      </c>
      <c r="R165" s="140">
        <v>760</v>
      </c>
      <c r="S165" s="150">
        <v>760</v>
      </c>
      <c r="T165" s="61"/>
    </row>
    <row r="166" spans="1:20" ht="12.75" customHeight="1">
      <c r="A166" s="173"/>
      <c r="B166" s="138">
        <v>4</v>
      </c>
      <c r="C166" s="138"/>
      <c r="D166" s="179" t="s">
        <v>106</v>
      </c>
      <c r="E166" s="179"/>
      <c r="F166" s="140">
        <v>153</v>
      </c>
      <c r="G166" s="150">
        <v>714</v>
      </c>
      <c r="H166" s="150">
        <v>714</v>
      </c>
      <c r="I166" s="150">
        <v>683</v>
      </c>
      <c r="J166" s="150">
        <v>759</v>
      </c>
      <c r="K166" s="150">
        <v>759</v>
      </c>
      <c r="L166" s="159">
        <v>762</v>
      </c>
      <c r="M166" s="150">
        <v>759</v>
      </c>
      <c r="N166" s="161">
        <f>M166/I166*100</f>
        <v>111.12737920937042</v>
      </c>
      <c r="O166" s="161">
        <f>M166/J166*100</f>
        <v>100</v>
      </c>
      <c r="P166" s="141">
        <v>759</v>
      </c>
      <c r="Q166" s="142">
        <v>759</v>
      </c>
      <c r="R166" s="140">
        <v>759</v>
      </c>
      <c r="S166" s="150">
        <v>759</v>
      </c>
      <c r="T166" s="61"/>
    </row>
    <row r="167" spans="1:20" ht="37.5" customHeight="1">
      <c r="A167" s="173"/>
      <c r="B167" s="138">
        <v>5</v>
      </c>
      <c r="C167" s="138" t="s">
        <v>21</v>
      </c>
      <c r="D167" s="179" t="s">
        <v>331</v>
      </c>
      <c r="E167" s="179"/>
      <c r="F167" s="140">
        <v>154</v>
      </c>
      <c r="G167" s="154">
        <f>(G160-G104-G109)/G166/12*1000</f>
        <v>2349.673202614379</v>
      </c>
      <c r="H167" s="154">
        <f>(H160-H104-H109)/H166/12*1000</f>
        <v>2349.673202614379</v>
      </c>
      <c r="I167" s="154">
        <f>(I160-I104-I109)/I166/12*1000</f>
        <v>2362.493899463153</v>
      </c>
      <c r="J167" s="154">
        <f>(J160-J104-J109)/J166/12*1000</f>
        <v>2758.5638998682475</v>
      </c>
      <c r="K167" s="154">
        <f>(K160-K104-K109)/K166/12*1000</f>
        <v>2758.5638998682475</v>
      </c>
      <c r="L167" s="155">
        <f>(L160-L104-L109)/L166/9*1000</f>
        <v>2556.1388159813355</v>
      </c>
      <c r="M167" s="154">
        <f>(M160-M104-M109)/M166/12*1000</f>
        <v>2723.978919631094</v>
      </c>
      <c r="N167" s="161">
        <f>M167/I167*100</f>
        <v>115.30099274542398</v>
      </c>
      <c r="O167" s="161">
        <f>M167/J167*100</f>
        <v>98.74626865671644</v>
      </c>
      <c r="P167" s="154" t="s">
        <v>332</v>
      </c>
      <c r="Q167" s="154" t="s">
        <v>332</v>
      </c>
      <c r="R167" s="154" t="s">
        <v>332</v>
      </c>
      <c r="S167" s="154">
        <f>(S160-S104-S109)/S166/12*1000</f>
        <v>2758.5638998682475</v>
      </c>
      <c r="T167" s="61"/>
    </row>
    <row r="168" spans="1:20" ht="39.75" customHeight="1">
      <c r="A168" s="173"/>
      <c r="B168" s="138"/>
      <c r="C168" s="138" t="s">
        <v>227</v>
      </c>
      <c r="D168" s="179" t="s">
        <v>341</v>
      </c>
      <c r="E168" s="179"/>
      <c r="F168" s="140">
        <v>155</v>
      </c>
      <c r="G168" s="154"/>
      <c r="H168" s="154"/>
      <c r="I168" s="154"/>
      <c r="J168" s="154"/>
      <c r="K168" s="154"/>
      <c r="L168" s="155"/>
      <c r="M168" s="154"/>
      <c r="N168" s="161"/>
      <c r="O168" s="161"/>
      <c r="P168" s="154" t="s">
        <v>332</v>
      </c>
      <c r="Q168" s="154" t="s">
        <v>332</v>
      </c>
      <c r="R168" s="154" t="s">
        <v>332</v>
      </c>
      <c r="S168" s="154"/>
      <c r="T168" s="61"/>
    </row>
    <row r="169" spans="1:20" ht="29.25" customHeight="1">
      <c r="A169" s="173"/>
      <c r="B169" s="138">
        <v>6</v>
      </c>
      <c r="C169" s="138" t="s">
        <v>21</v>
      </c>
      <c r="D169" s="179" t="s">
        <v>260</v>
      </c>
      <c r="E169" s="179"/>
      <c r="F169" s="140">
        <v>156</v>
      </c>
      <c r="G169" s="154">
        <f aca="true" t="shared" si="30" ref="G169:M169">G13/G166</f>
        <v>49.86274509803921</v>
      </c>
      <c r="H169" s="154">
        <f t="shared" si="30"/>
        <v>49.86274509803921</v>
      </c>
      <c r="I169" s="154">
        <f t="shared" si="30"/>
        <v>51.04538799414348</v>
      </c>
      <c r="J169" s="154">
        <f t="shared" si="30"/>
        <v>49.06192358366271</v>
      </c>
      <c r="K169" s="154">
        <f t="shared" si="30"/>
        <v>49.06192358366271</v>
      </c>
      <c r="L169" s="155">
        <f t="shared" si="30"/>
        <v>32.686351706036746</v>
      </c>
      <c r="M169" s="154">
        <f t="shared" si="30"/>
        <v>49.06192358366271</v>
      </c>
      <c r="N169" s="161">
        <f>M169/I169*100</f>
        <v>96.11431220640671</v>
      </c>
      <c r="O169" s="161">
        <f>M169/J169*100</f>
        <v>100</v>
      </c>
      <c r="P169" s="154" t="s">
        <v>332</v>
      </c>
      <c r="Q169" s="154" t="s">
        <v>332</v>
      </c>
      <c r="R169" s="154" t="s">
        <v>332</v>
      </c>
      <c r="S169" s="154">
        <f>S13/S166</f>
        <v>49.06192358366271</v>
      </c>
      <c r="T169" s="61"/>
    </row>
    <row r="170" spans="1:20" ht="38.25" customHeight="1">
      <c r="A170" s="173"/>
      <c r="B170" s="138"/>
      <c r="C170" s="138" t="s">
        <v>22</v>
      </c>
      <c r="D170" s="179" t="s">
        <v>342</v>
      </c>
      <c r="E170" s="179"/>
      <c r="F170" s="140">
        <v>157</v>
      </c>
      <c r="G170" s="150"/>
      <c r="H170" s="150"/>
      <c r="I170" s="150"/>
      <c r="J170" s="150"/>
      <c r="K170" s="150"/>
      <c r="L170" s="159"/>
      <c r="M170" s="150"/>
      <c r="N170" s="161"/>
      <c r="O170" s="161"/>
      <c r="P170" s="141"/>
      <c r="Q170" s="140"/>
      <c r="R170" s="140"/>
      <c r="S170" s="150"/>
      <c r="T170" s="61"/>
    </row>
    <row r="171" spans="1:20" ht="27" customHeight="1">
      <c r="A171" s="173"/>
      <c r="B171" s="138"/>
      <c r="C171" s="138" t="s">
        <v>107</v>
      </c>
      <c r="D171" s="179" t="s">
        <v>261</v>
      </c>
      <c r="E171" s="179"/>
      <c r="F171" s="140">
        <v>158</v>
      </c>
      <c r="G171" s="144"/>
      <c r="H171" s="144"/>
      <c r="I171" s="144"/>
      <c r="J171" s="144"/>
      <c r="K171" s="144"/>
      <c r="L171" s="157"/>
      <c r="M171" s="144"/>
      <c r="N171" s="161"/>
      <c r="O171" s="161"/>
      <c r="P171" s="140"/>
      <c r="Q171" s="140"/>
      <c r="R171" s="140"/>
      <c r="S171" s="144"/>
      <c r="T171" s="61"/>
    </row>
    <row r="172" spans="1:20" ht="15" customHeight="1">
      <c r="A172" s="173"/>
      <c r="B172" s="138"/>
      <c r="C172" s="138"/>
      <c r="D172" s="143"/>
      <c r="E172" s="143" t="s">
        <v>233</v>
      </c>
      <c r="F172" s="140">
        <v>159</v>
      </c>
      <c r="G172" s="150"/>
      <c r="H172" s="150"/>
      <c r="I172" s="150"/>
      <c r="J172" s="150"/>
      <c r="K172" s="150"/>
      <c r="L172" s="159"/>
      <c r="M172" s="150"/>
      <c r="N172" s="161"/>
      <c r="O172" s="161"/>
      <c r="P172" s="141"/>
      <c r="Q172" s="140"/>
      <c r="R172" s="140"/>
      <c r="S172" s="150"/>
      <c r="T172" s="61"/>
    </row>
    <row r="173" spans="1:20" ht="15" customHeight="1">
      <c r="A173" s="173"/>
      <c r="B173" s="138"/>
      <c r="C173" s="138"/>
      <c r="D173" s="143"/>
      <c r="E173" s="143" t="s">
        <v>249</v>
      </c>
      <c r="F173" s="140">
        <v>160</v>
      </c>
      <c r="G173" s="150"/>
      <c r="H173" s="150"/>
      <c r="I173" s="150"/>
      <c r="J173" s="150"/>
      <c r="K173" s="150"/>
      <c r="L173" s="159"/>
      <c r="M173" s="150"/>
      <c r="N173" s="161"/>
      <c r="O173" s="161"/>
      <c r="P173" s="141"/>
      <c r="Q173" s="140"/>
      <c r="R173" s="140"/>
      <c r="S173" s="150"/>
      <c r="T173" s="61"/>
    </row>
    <row r="174" spans="1:20" ht="15" customHeight="1">
      <c r="A174" s="173"/>
      <c r="B174" s="138"/>
      <c r="C174" s="138"/>
      <c r="D174" s="143"/>
      <c r="E174" s="143" t="s">
        <v>262</v>
      </c>
      <c r="F174" s="140">
        <v>161</v>
      </c>
      <c r="G174" s="150"/>
      <c r="H174" s="150"/>
      <c r="I174" s="150"/>
      <c r="J174" s="150"/>
      <c r="K174" s="150"/>
      <c r="L174" s="159"/>
      <c r="M174" s="150"/>
      <c r="N174" s="161"/>
      <c r="O174" s="161"/>
      <c r="P174" s="141"/>
      <c r="Q174" s="140"/>
      <c r="R174" s="140"/>
      <c r="S174" s="150"/>
      <c r="T174" s="61"/>
    </row>
    <row r="175" spans="1:20" ht="26.25" customHeight="1">
      <c r="A175" s="173"/>
      <c r="B175" s="138"/>
      <c r="C175" s="138"/>
      <c r="D175" s="143"/>
      <c r="E175" s="143" t="s">
        <v>263</v>
      </c>
      <c r="F175" s="140">
        <v>162</v>
      </c>
      <c r="G175" s="150"/>
      <c r="H175" s="150"/>
      <c r="I175" s="150"/>
      <c r="J175" s="150"/>
      <c r="K175" s="150"/>
      <c r="L175" s="159"/>
      <c r="M175" s="150"/>
      <c r="N175" s="161"/>
      <c r="O175" s="161"/>
      <c r="P175" s="141"/>
      <c r="Q175" s="140"/>
      <c r="R175" s="140"/>
      <c r="S175" s="150"/>
      <c r="T175" s="61"/>
    </row>
    <row r="176" spans="1:20" ht="15.75" customHeight="1">
      <c r="A176" s="138"/>
      <c r="B176" s="138">
        <v>7</v>
      </c>
      <c r="C176" s="138"/>
      <c r="D176" s="182" t="s">
        <v>194</v>
      </c>
      <c r="E176" s="182"/>
      <c r="F176" s="140">
        <v>163</v>
      </c>
      <c r="G176" s="150">
        <v>0</v>
      </c>
      <c r="H176" s="150">
        <v>0</v>
      </c>
      <c r="I176" s="150">
        <v>0</v>
      </c>
      <c r="J176" s="150">
        <v>0</v>
      </c>
      <c r="K176" s="150">
        <v>0</v>
      </c>
      <c r="L176" s="159">
        <v>0</v>
      </c>
      <c r="M176" s="150">
        <v>0</v>
      </c>
      <c r="N176" s="161"/>
      <c r="O176" s="161"/>
      <c r="P176" s="141">
        <v>0</v>
      </c>
      <c r="Q176" s="140">
        <v>0</v>
      </c>
      <c r="R176" s="140">
        <v>0</v>
      </c>
      <c r="S176" s="150">
        <v>0</v>
      </c>
      <c r="T176" s="61"/>
    </row>
    <row r="177" spans="1:20" ht="15" customHeight="1">
      <c r="A177" s="138"/>
      <c r="B177" s="138">
        <v>8</v>
      </c>
      <c r="C177" s="138"/>
      <c r="D177" s="182" t="s">
        <v>240</v>
      </c>
      <c r="E177" s="182"/>
      <c r="F177" s="140">
        <v>164</v>
      </c>
      <c r="G177" s="150">
        <v>1540</v>
      </c>
      <c r="H177" s="150">
        <v>1540</v>
      </c>
      <c r="I177" s="150">
        <v>1300</v>
      </c>
      <c r="J177" s="150">
        <v>1290</v>
      </c>
      <c r="K177" s="150">
        <v>1290</v>
      </c>
      <c r="L177" s="159">
        <v>1290</v>
      </c>
      <c r="M177" s="150">
        <v>1290</v>
      </c>
      <c r="N177" s="161">
        <f>M177/I177*100</f>
        <v>99.23076923076923</v>
      </c>
      <c r="O177" s="161">
        <f>M177/J177*100</f>
        <v>100</v>
      </c>
      <c r="P177" s="141">
        <v>1290</v>
      </c>
      <c r="Q177" s="140">
        <v>1290</v>
      </c>
      <c r="R177" s="140">
        <v>1290</v>
      </c>
      <c r="S177" s="150">
        <v>1290</v>
      </c>
      <c r="T177" s="61"/>
    </row>
    <row r="178" spans="1:20" ht="25.5" customHeight="1">
      <c r="A178" s="138"/>
      <c r="B178" s="138"/>
      <c r="C178" s="138"/>
      <c r="D178" s="152"/>
      <c r="E178" s="72" t="s">
        <v>242</v>
      </c>
      <c r="F178" s="140">
        <v>165</v>
      </c>
      <c r="G178" s="150"/>
      <c r="H178" s="150"/>
      <c r="I178" s="150"/>
      <c r="J178" s="150"/>
      <c r="K178" s="150"/>
      <c r="L178" s="159"/>
      <c r="M178" s="150"/>
      <c r="N178" s="161"/>
      <c r="O178" s="161"/>
      <c r="P178" s="141"/>
      <c r="Q178" s="140"/>
      <c r="R178" s="140"/>
      <c r="S178" s="150"/>
      <c r="T178" s="61"/>
    </row>
    <row r="179" spans="1:20" ht="15" customHeight="1">
      <c r="A179" s="138"/>
      <c r="B179" s="138"/>
      <c r="C179" s="138"/>
      <c r="D179" s="152"/>
      <c r="E179" s="72" t="s">
        <v>243</v>
      </c>
      <c r="F179" s="140">
        <v>166</v>
      </c>
      <c r="G179" s="150"/>
      <c r="H179" s="150"/>
      <c r="I179" s="150"/>
      <c r="J179" s="150"/>
      <c r="K179" s="150"/>
      <c r="L179" s="159"/>
      <c r="M179" s="150"/>
      <c r="N179" s="161"/>
      <c r="O179" s="161"/>
      <c r="P179" s="141"/>
      <c r="Q179" s="140"/>
      <c r="R179" s="140"/>
      <c r="S179" s="150"/>
      <c r="T179" s="61"/>
    </row>
    <row r="180" spans="1:20" ht="15" customHeight="1">
      <c r="A180" s="138"/>
      <c r="B180" s="138"/>
      <c r="C180" s="138"/>
      <c r="D180" s="152"/>
      <c r="E180" s="152" t="s">
        <v>245</v>
      </c>
      <c r="F180" s="140">
        <v>167</v>
      </c>
      <c r="G180" s="150"/>
      <c r="H180" s="150"/>
      <c r="I180" s="150"/>
      <c r="J180" s="150"/>
      <c r="K180" s="150"/>
      <c r="L180" s="159"/>
      <c r="M180" s="150"/>
      <c r="N180" s="161"/>
      <c r="O180" s="161"/>
      <c r="P180" s="141"/>
      <c r="Q180" s="140"/>
      <c r="R180" s="140"/>
      <c r="S180" s="150"/>
      <c r="T180" s="61"/>
    </row>
    <row r="181" spans="1:20" ht="15" customHeight="1">
      <c r="A181" s="138"/>
      <c r="B181" s="138"/>
      <c r="C181" s="138"/>
      <c r="D181" s="152"/>
      <c r="E181" s="152" t="s">
        <v>246</v>
      </c>
      <c r="F181" s="140">
        <v>168</v>
      </c>
      <c r="G181" s="150"/>
      <c r="H181" s="150"/>
      <c r="I181" s="150"/>
      <c r="J181" s="150"/>
      <c r="K181" s="150"/>
      <c r="L181" s="159"/>
      <c r="M181" s="150"/>
      <c r="N181" s="161"/>
      <c r="O181" s="161"/>
      <c r="P181" s="141"/>
      <c r="Q181" s="140"/>
      <c r="R181" s="140"/>
      <c r="S181" s="150"/>
      <c r="T181" s="61"/>
    </row>
    <row r="182" spans="1:20" ht="15" customHeight="1">
      <c r="A182" s="138"/>
      <c r="B182" s="138"/>
      <c r="C182" s="138"/>
      <c r="D182" s="152"/>
      <c r="E182" s="152" t="s">
        <v>250</v>
      </c>
      <c r="F182" s="140">
        <v>169</v>
      </c>
      <c r="G182" s="150">
        <v>1540</v>
      </c>
      <c r="H182" s="150">
        <v>1540</v>
      </c>
      <c r="I182" s="150">
        <v>1300</v>
      </c>
      <c r="J182" s="150">
        <v>1290</v>
      </c>
      <c r="K182" s="150">
        <v>1290</v>
      </c>
      <c r="L182" s="159">
        <v>1290</v>
      </c>
      <c r="M182" s="150">
        <v>1290</v>
      </c>
      <c r="N182" s="161">
        <f>M182/I182*100</f>
        <v>99.23076923076923</v>
      </c>
      <c r="O182" s="161">
        <f>M182/J182*100</f>
        <v>100</v>
      </c>
      <c r="P182" s="141">
        <v>1290</v>
      </c>
      <c r="Q182" s="140">
        <v>1290</v>
      </c>
      <c r="R182" s="140">
        <v>1290</v>
      </c>
      <c r="S182" s="150">
        <v>1290</v>
      </c>
      <c r="T182" s="61"/>
    </row>
    <row r="183" spans="1:20" ht="15" customHeight="1">
      <c r="A183" s="70"/>
      <c r="B183" s="70"/>
      <c r="C183" s="70"/>
      <c r="D183" s="115"/>
      <c r="E183" s="115"/>
      <c r="F183" s="71"/>
      <c r="G183" s="88"/>
      <c r="H183" s="88"/>
      <c r="I183" s="88"/>
      <c r="J183" s="88"/>
      <c r="K183" s="88"/>
      <c r="L183" s="160"/>
      <c r="M183" s="88"/>
      <c r="N183" s="88"/>
      <c r="O183" s="88"/>
      <c r="P183" s="68"/>
      <c r="Q183" s="71"/>
      <c r="R183" s="71"/>
      <c r="S183" s="88"/>
      <c r="T183" s="61"/>
    </row>
    <row r="184" spans="1:20" ht="15.75">
      <c r="A184" s="62"/>
      <c r="B184" s="62"/>
      <c r="C184" s="62"/>
      <c r="D184" s="62"/>
      <c r="E184" s="170" t="s">
        <v>388</v>
      </c>
      <c r="F184" s="170"/>
      <c r="G184" s="170"/>
      <c r="H184" s="170"/>
      <c r="I184" s="181" t="s">
        <v>281</v>
      </c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58" t="s">
        <v>280</v>
      </c>
    </row>
    <row r="185" spans="1:115" s="60" customFormat="1" ht="15.75">
      <c r="A185" s="184"/>
      <c r="B185" s="184"/>
      <c r="C185" s="184" t="s">
        <v>387</v>
      </c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</row>
    <row r="186" spans="1:19" ht="15.75">
      <c r="A186" s="62"/>
      <c r="B186" s="62"/>
      <c r="C186" s="62"/>
      <c r="D186" s="62"/>
      <c r="E186" s="85"/>
      <c r="F186" s="63"/>
      <c r="G186" s="86"/>
      <c r="H186" s="86"/>
      <c r="I186" s="86"/>
      <c r="J186" s="86"/>
      <c r="K186" s="86"/>
      <c r="L186" s="64"/>
      <c r="M186" s="86"/>
      <c r="N186" s="86"/>
      <c r="O186" s="86"/>
      <c r="P186" s="78"/>
      <c r="Q186" s="63"/>
      <c r="R186" s="63"/>
      <c r="S186" s="86"/>
    </row>
    <row r="187" spans="1:19" ht="15.75">
      <c r="A187" s="62"/>
      <c r="B187" s="62"/>
      <c r="C187" s="62"/>
      <c r="D187" s="62"/>
      <c r="E187" s="85"/>
      <c r="F187" s="63"/>
      <c r="G187" s="83"/>
      <c r="H187" s="83"/>
      <c r="I187" s="83"/>
      <c r="J187" s="83"/>
      <c r="K187" s="83"/>
      <c r="L187" s="66"/>
      <c r="M187" s="83"/>
      <c r="N187" s="83"/>
      <c r="O187" s="83"/>
      <c r="P187" s="78"/>
      <c r="Q187" s="57"/>
      <c r="R187" s="57"/>
      <c r="S187" s="83"/>
    </row>
    <row r="188" spans="1:19" ht="15">
      <c r="A188" s="62"/>
      <c r="B188" s="62"/>
      <c r="C188" s="62"/>
      <c r="D188" s="62"/>
      <c r="E188" s="85"/>
      <c r="F188" s="63"/>
      <c r="G188" s="83"/>
      <c r="H188" s="83"/>
      <c r="I188" s="83"/>
      <c r="J188" s="83"/>
      <c r="K188" s="83"/>
      <c r="L188" s="86"/>
      <c r="M188" s="83"/>
      <c r="N188" s="83"/>
      <c r="O188" s="83"/>
      <c r="P188" s="78"/>
      <c r="Q188" s="63"/>
      <c r="R188" s="63"/>
      <c r="S188" s="83"/>
    </row>
    <row r="189" spans="1:19" ht="15">
      <c r="A189" s="62"/>
      <c r="B189" s="62"/>
      <c r="C189" s="62"/>
      <c r="D189" s="62"/>
      <c r="E189" s="85"/>
      <c r="F189" s="63"/>
      <c r="G189" s="83"/>
      <c r="H189" s="83"/>
      <c r="I189" s="83"/>
      <c r="J189" s="83"/>
      <c r="K189" s="83"/>
      <c r="L189" s="83"/>
      <c r="M189" s="83"/>
      <c r="N189" s="83"/>
      <c r="O189" s="83"/>
      <c r="P189" s="78"/>
      <c r="Q189" s="63"/>
      <c r="R189" s="63"/>
      <c r="S189" s="83"/>
    </row>
    <row r="190" spans="1:19" ht="15">
      <c r="A190" s="62"/>
      <c r="B190" s="62"/>
      <c r="C190" s="62"/>
      <c r="D190" s="62"/>
      <c r="E190" s="85"/>
      <c r="F190" s="63"/>
      <c r="G190" s="83"/>
      <c r="H190" s="83"/>
      <c r="I190" s="83"/>
      <c r="J190" s="83"/>
      <c r="K190" s="83"/>
      <c r="L190" s="83"/>
      <c r="M190" s="83"/>
      <c r="N190" s="83"/>
      <c r="O190" s="83"/>
      <c r="P190" s="78"/>
      <c r="Q190" s="57"/>
      <c r="R190" s="57"/>
      <c r="S190" s="83"/>
    </row>
    <row r="191" spans="1:19" ht="15">
      <c r="A191" s="62"/>
      <c r="B191" s="62"/>
      <c r="C191" s="62"/>
      <c r="D191" s="62"/>
      <c r="E191" s="85"/>
      <c r="F191" s="63"/>
      <c r="G191" s="83"/>
      <c r="H191" s="83"/>
      <c r="I191" s="83"/>
      <c r="J191" s="83"/>
      <c r="K191" s="83"/>
      <c r="L191" s="83"/>
      <c r="M191" s="83"/>
      <c r="N191" s="83"/>
      <c r="O191" s="83"/>
      <c r="P191" s="78"/>
      <c r="Q191" s="63"/>
      <c r="R191" s="63"/>
      <c r="S191" s="83"/>
    </row>
    <row r="192" spans="1:19" ht="15">
      <c r="A192" s="62"/>
      <c r="B192" s="62"/>
      <c r="C192" s="62"/>
      <c r="D192" s="62"/>
      <c r="E192" s="85"/>
      <c r="F192" s="63"/>
      <c r="G192" s="87"/>
      <c r="H192" s="87"/>
      <c r="I192" s="87"/>
      <c r="J192" s="87"/>
      <c r="K192" s="87"/>
      <c r="L192" s="83"/>
      <c r="M192" s="87"/>
      <c r="N192" s="87"/>
      <c r="O192" s="87"/>
      <c r="P192" s="78"/>
      <c r="Q192" s="57"/>
      <c r="R192" s="57"/>
      <c r="S192" s="87"/>
    </row>
    <row r="193" spans="1:19" ht="15">
      <c r="A193" s="62"/>
      <c r="B193" s="62"/>
      <c r="C193" s="62"/>
      <c r="D193" s="62"/>
      <c r="E193" s="85"/>
      <c r="F193" s="63"/>
      <c r="G193" s="78"/>
      <c r="H193" s="78"/>
      <c r="I193" s="78"/>
      <c r="J193" s="78"/>
      <c r="K193" s="78"/>
      <c r="L193" s="83"/>
      <c r="M193" s="78"/>
      <c r="N193" s="78"/>
      <c r="O193" s="78"/>
      <c r="P193" s="78"/>
      <c r="Q193" s="57"/>
      <c r="R193" s="57"/>
      <c r="S193" s="78"/>
    </row>
    <row r="194" spans="1:19" ht="15">
      <c r="A194" s="62"/>
      <c r="B194" s="62"/>
      <c r="C194" s="62"/>
      <c r="D194" s="62"/>
      <c r="E194" s="85"/>
      <c r="F194" s="63"/>
      <c r="G194" s="78"/>
      <c r="H194" s="78"/>
      <c r="I194" s="78"/>
      <c r="J194" s="78"/>
      <c r="K194" s="78"/>
      <c r="L194" s="87"/>
      <c r="M194" s="78"/>
      <c r="N194" s="78"/>
      <c r="O194" s="78"/>
      <c r="P194" s="78"/>
      <c r="Q194" s="57"/>
      <c r="R194" s="57"/>
      <c r="S194" s="78"/>
    </row>
    <row r="195" spans="1:19" ht="15">
      <c r="A195" s="70"/>
      <c r="B195" s="70"/>
      <c r="C195" s="70"/>
      <c r="D195" s="70"/>
      <c r="E195" s="65"/>
      <c r="F195" s="71"/>
      <c r="G195" s="68"/>
      <c r="H195" s="68"/>
      <c r="I195" s="68"/>
      <c r="J195" s="68"/>
      <c r="K195" s="68"/>
      <c r="L195" s="78"/>
      <c r="M195" s="68"/>
      <c r="N195" s="68"/>
      <c r="O195" s="68"/>
      <c r="P195" s="68"/>
      <c r="Q195" s="61"/>
      <c r="R195" s="61"/>
      <c r="S195" s="68"/>
    </row>
    <row r="196" spans="1:19" ht="15">
      <c r="A196" s="70"/>
      <c r="B196" s="70"/>
      <c r="C196" s="70"/>
      <c r="D196" s="70"/>
      <c r="E196" s="65"/>
      <c r="F196" s="71"/>
      <c r="G196" s="68"/>
      <c r="H196" s="68"/>
      <c r="I196" s="68"/>
      <c r="J196" s="68"/>
      <c r="K196" s="68"/>
      <c r="L196" s="78"/>
      <c r="M196" s="68"/>
      <c r="N196" s="68"/>
      <c r="O196" s="68"/>
      <c r="P196" s="68"/>
      <c r="Q196" s="61"/>
      <c r="R196" s="61"/>
      <c r="S196" s="68"/>
    </row>
    <row r="197" spans="1:19" ht="15">
      <c r="A197" s="70"/>
      <c r="B197" s="70"/>
      <c r="C197" s="70"/>
      <c r="D197" s="70"/>
      <c r="E197" s="65"/>
      <c r="F197" s="71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1"/>
      <c r="R197" s="61"/>
      <c r="S197" s="68"/>
    </row>
    <row r="198" spans="1:19" ht="15">
      <c r="A198" s="70"/>
      <c r="B198" s="70"/>
      <c r="C198" s="70"/>
      <c r="D198" s="70"/>
      <c r="E198" s="65"/>
      <c r="F198" s="71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1"/>
      <c r="R198" s="61"/>
      <c r="S198" s="68"/>
    </row>
    <row r="199" spans="1:19" ht="15">
      <c r="A199" s="70"/>
      <c r="B199" s="70"/>
      <c r="C199" s="70"/>
      <c r="D199" s="70"/>
      <c r="E199" s="65"/>
      <c r="F199" s="71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1"/>
      <c r="R199" s="61"/>
      <c r="S199" s="68"/>
    </row>
    <row r="200" spans="1:19" ht="15">
      <c r="A200" s="70"/>
      <c r="B200" s="70"/>
      <c r="C200" s="70"/>
      <c r="D200" s="70"/>
      <c r="E200" s="65"/>
      <c r="F200" s="71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1"/>
      <c r="R200" s="61"/>
      <c r="S200" s="68"/>
    </row>
    <row r="201" spans="1:19" ht="15">
      <c r="A201" s="70"/>
      <c r="B201" s="70"/>
      <c r="C201" s="70"/>
      <c r="D201" s="70"/>
      <c r="E201" s="65"/>
      <c r="F201" s="71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1"/>
      <c r="R201" s="61"/>
      <c r="S201" s="68"/>
    </row>
    <row r="202" spans="1:19" ht="15">
      <c r="A202" s="70"/>
      <c r="B202" s="70"/>
      <c r="C202" s="70"/>
      <c r="D202" s="70"/>
      <c r="E202" s="65"/>
      <c r="F202" s="71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1"/>
      <c r="R202" s="61"/>
      <c r="S202" s="68"/>
    </row>
    <row r="203" spans="1:19" ht="15">
      <c r="A203" s="70"/>
      <c r="B203" s="70"/>
      <c r="C203" s="70"/>
      <c r="D203" s="70"/>
      <c r="E203" s="65"/>
      <c r="F203" s="71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1"/>
      <c r="R203" s="61"/>
      <c r="S203" s="68"/>
    </row>
    <row r="204" spans="1:19" ht="15">
      <c r="A204" s="70"/>
      <c r="B204" s="70"/>
      <c r="C204" s="70"/>
      <c r="D204" s="70"/>
      <c r="E204" s="65"/>
      <c r="F204" s="71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1"/>
      <c r="R204" s="61"/>
      <c r="S204" s="68"/>
    </row>
    <row r="205" spans="1:19" ht="15">
      <c r="A205" s="70"/>
      <c r="B205" s="70"/>
      <c r="C205" s="70"/>
      <c r="D205" s="70"/>
      <c r="E205" s="65"/>
      <c r="F205" s="71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1"/>
      <c r="R205" s="61"/>
      <c r="S205" s="68"/>
    </row>
    <row r="206" spans="1:19" ht="15">
      <c r="A206" s="70"/>
      <c r="B206" s="70"/>
      <c r="C206" s="70"/>
      <c r="D206" s="70"/>
      <c r="E206" s="65"/>
      <c r="F206" s="71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1"/>
      <c r="R206" s="61"/>
      <c r="S206" s="68"/>
    </row>
    <row r="207" spans="1:19" ht="15">
      <c r="A207" s="70"/>
      <c r="B207" s="70"/>
      <c r="C207" s="70"/>
      <c r="D207" s="70"/>
      <c r="E207" s="65"/>
      <c r="F207" s="71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1"/>
      <c r="R207" s="61"/>
      <c r="S207" s="68"/>
    </row>
    <row r="208" spans="1:19" ht="15">
      <c r="A208" s="70"/>
      <c r="B208" s="70"/>
      <c r="C208" s="70"/>
      <c r="D208" s="70"/>
      <c r="E208" s="65"/>
      <c r="F208" s="71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1"/>
      <c r="R208" s="61"/>
      <c r="S208" s="68"/>
    </row>
    <row r="209" spans="1:19" ht="15">
      <c r="A209" s="70"/>
      <c r="B209" s="70"/>
      <c r="C209" s="70"/>
      <c r="D209" s="70"/>
      <c r="E209" s="65"/>
      <c r="F209" s="71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1"/>
      <c r="R209" s="61"/>
      <c r="S209" s="68"/>
    </row>
    <row r="210" spans="1:19" ht="15">
      <c r="A210" s="70"/>
      <c r="B210" s="70"/>
      <c r="C210" s="70"/>
      <c r="D210" s="70"/>
      <c r="E210" s="65"/>
      <c r="F210" s="71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1"/>
      <c r="R210" s="61"/>
      <c r="S210" s="68"/>
    </row>
    <row r="211" spans="1:19" ht="15">
      <c r="A211" s="70"/>
      <c r="B211" s="70"/>
      <c r="C211" s="70"/>
      <c r="D211" s="70"/>
      <c r="E211" s="65"/>
      <c r="F211" s="71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1"/>
      <c r="R211" s="61"/>
      <c r="S211" s="68"/>
    </row>
    <row r="212" spans="1:19" ht="15">
      <c r="A212" s="70"/>
      <c r="B212" s="70"/>
      <c r="C212" s="70"/>
      <c r="D212" s="70"/>
      <c r="E212" s="65"/>
      <c r="F212" s="71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1"/>
      <c r="R212" s="61"/>
      <c r="S212" s="68"/>
    </row>
    <row r="213" spans="1:19" ht="15">
      <c r="A213" s="70"/>
      <c r="B213" s="70"/>
      <c r="C213" s="70"/>
      <c r="D213" s="70"/>
      <c r="E213" s="65"/>
      <c r="F213" s="71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1"/>
      <c r="R213" s="61"/>
      <c r="S213" s="68"/>
    </row>
    <row r="214" spans="1:19" ht="15">
      <c r="A214" s="70"/>
      <c r="B214" s="70"/>
      <c r="C214" s="70"/>
      <c r="D214" s="70"/>
      <c r="E214" s="65"/>
      <c r="F214" s="71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1"/>
      <c r="R214" s="61"/>
      <c r="S214" s="68"/>
    </row>
    <row r="215" spans="1:19" ht="15">
      <c r="A215" s="70"/>
      <c r="B215" s="70"/>
      <c r="C215" s="70"/>
      <c r="D215" s="70"/>
      <c r="E215" s="65"/>
      <c r="F215" s="71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1"/>
      <c r="R215" s="61"/>
      <c r="S215" s="68"/>
    </row>
    <row r="216" spans="1:19" ht="15">
      <c r="A216" s="70"/>
      <c r="B216" s="70"/>
      <c r="C216" s="70"/>
      <c r="D216" s="70"/>
      <c r="E216" s="65"/>
      <c r="F216" s="71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1"/>
      <c r="R216" s="61"/>
      <c r="S216" s="68"/>
    </row>
    <row r="217" spans="1:19" ht="15">
      <c r="A217" s="70"/>
      <c r="B217" s="70"/>
      <c r="C217" s="70"/>
      <c r="D217" s="70"/>
      <c r="E217" s="65"/>
      <c r="F217" s="71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1"/>
      <c r="R217" s="61"/>
      <c r="S217" s="68"/>
    </row>
    <row r="218" spans="1:19" ht="15">
      <c r="A218" s="70"/>
      <c r="B218" s="70"/>
      <c r="C218" s="70"/>
      <c r="D218" s="70"/>
      <c r="E218" s="65"/>
      <c r="F218" s="71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1"/>
      <c r="R218" s="61"/>
      <c r="S218" s="68"/>
    </row>
    <row r="219" spans="1:19" ht="15">
      <c r="A219" s="70"/>
      <c r="B219" s="70"/>
      <c r="C219" s="70"/>
      <c r="D219" s="70"/>
      <c r="E219" s="65"/>
      <c r="F219" s="71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1"/>
      <c r="R219" s="61"/>
      <c r="S219" s="68"/>
    </row>
    <row r="220" spans="1:19" ht="15">
      <c r="A220" s="70"/>
      <c r="B220" s="70"/>
      <c r="C220" s="70"/>
      <c r="D220" s="70"/>
      <c r="E220" s="65"/>
      <c r="F220" s="71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1"/>
      <c r="R220" s="61"/>
      <c r="S220" s="68"/>
    </row>
    <row r="221" spans="1:19" ht="15">
      <c r="A221" s="70"/>
      <c r="B221" s="70"/>
      <c r="C221" s="70"/>
      <c r="D221" s="70"/>
      <c r="E221" s="65"/>
      <c r="F221" s="71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1"/>
      <c r="R221" s="61"/>
      <c r="S221" s="68"/>
    </row>
    <row r="222" spans="1:19" ht="15">
      <c r="A222" s="70"/>
      <c r="B222" s="70"/>
      <c r="C222" s="70"/>
      <c r="D222" s="70"/>
      <c r="E222" s="65"/>
      <c r="F222" s="71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1"/>
      <c r="R222" s="61"/>
      <c r="S222" s="68"/>
    </row>
    <row r="223" spans="1:19" ht="15">
      <c r="A223" s="70"/>
      <c r="B223" s="70"/>
      <c r="C223" s="70"/>
      <c r="D223" s="70"/>
      <c r="E223" s="65"/>
      <c r="F223" s="71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1"/>
      <c r="R223" s="61"/>
      <c r="S223" s="68"/>
    </row>
    <row r="224" spans="1:19" ht="15">
      <c r="A224" s="70"/>
      <c r="B224" s="70"/>
      <c r="C224" s="70"/>
      <c r="D224" s="70"/>
      <c r="E224" s="65"/>
      <c r="F224" s="71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1"/>
      <c r="R224" s="61"/>
      <c r="S224" s="68"/>
    </row>
    <row r="225" spans="1:19" ht="15">
      <c r="A225" s="70"/>
      <c r="B225" s="70"/>
      <c r="C225" s="70"/>
      <c r="D225" s="70"/>
      <c r="E225" s="65"/>
      <c r="F225" s="71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1"/>
      <c r="R225" s="61"/>
      <c r="S225" s="68"/>
    </row>
    <row r="226" spans="1:19" ht="15">
      <c r="A226" s="70"/>
      <c r="B226" s="70"/>
      <c r="C226" s="70"/>
      <c r="D226" s="70"/>
      <c r="E226" s="65"/>
      <c r="F226" s="71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1"/>
      <c r="R226" s="61"/>
      <c r="S226" s="68"/>
    </row>
    <row r="227" spans="1:19" ht="15">
      <c r="A227" s="70"/>
      <c r="B227" s="70"/>
      <c r="C227" s="70"/>
      <c r="D227" s="70"/>
      <c r="E227" s="65"/>
      <c r="F227" s="71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1"/>
      <c r="R227" s="61"/>
      <c r="S227" s="68"/>
    </row>
    <row r="228" spans="1:19" ht="15">
      <c r="A228" s="70"/>
      <c r="B228" s="70"/>
      <c r="C228" s="70"/>
      <c r="D228" s="70"/>
      <c r="E228" s="65"/>
      <c r="F228" s="71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1"/>
      <c r="R228" s="61"/>
      <c r="S228" s="68"/>
    </row>
    <row r="229" spans="1:19" ht="15">
      <c r="A229" s="70"/>
      <c r="B229" s="70"/>
      <c r="C229" s="70"/>
      <c r="D229" s="70"/>
      <c r="E229" s="65"/>
      <c r="F229" s="71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1"/>
      <c r="R229" s="61"/>
      <c r="S229" s="68"/>
    </row>
    <row r="230" spans="1:19" ht="15">
      <c r="A230" s="70"/>
      <c r="B230" s="70"/>
      <c r="C230" s="70"/>
      <c r="D230" s="70"/>
      <c r="E230" s="65"/>
      <c r="F230" s="71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1"/>
      <c r="R230" s="61"/>
      <c r="S230" s="68"/>
    </row>
    <row r="231" spans="1:19" ht="15">
      <c r="A231" s="70"/>
      <c r="B231" s="70"/>
      <c r="C231" s="70"/>
      <c r="D231" s="70"/>
      <c r="E231" s="65"/>
      <c r="F231" s="71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1"/>
      <c r="R231" s="61"/>
      <c r="S231" s="68"/>
    </row>
    <row r="232" spans="1:19" ht="15">
      <c r="A232" s="70"/>
      <c r="B232" s="70"/>
      <c r="C232" s="70"/>
      <c r="D232" s="70"/>
      <c r="E232" s="65"/>
      <c r="F232" s="71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1"/>
      <c r="R232" s="61"/>
      <c r="S232" s="68"/>
    </row>
    <row r="233" spans="1:19" ht="15">
      <c r="A233" s="70"/>
      <c r="B233" s="70"/>
      <c r="C233" s="70"/>
      <c r="D233" s="70"/>
      <c r="E233" s="65"/>
      <c r="F233" s="71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1"/>
      <c r="R233" s="61"/>
      <c r="S233" s="68"/>
    </row>
    <row r="234" spans="1:19" ht="15">
      <c r="A234" s="70"/>
      <c r="B234" s="70"/>
      <c r="C234" s="70"/>
      <c r="D234" s="70"/>
      <c r="E234" s="65"/>
      <c r="F234" s="71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1"/>
      <c r="R234" s="61"/>
      <c r="S234" s="68"/>
    </row>
    <row r="235" spans="1:19" ht="15">
      <c r="A235" s="70"/>
      <c r="B235" s="70"/>
      <c r="C235" s="70"/>
      <c r="D235" s="70"/>
      <c r="E235" s="65"/>
      <c r="F235" s="71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1"/>
      <c r="R235" s="61"/>
      <c r="S235" s="68"/>
    </row>
    <row r="236" spans="1:19" ht="15">
      <c r="A236" s="70"/>
      <c r="B236" s="70"/>
      <c r="C236" s="70"/>
      <c r="D236" s="70"/>
      <c r="E236" s="65"/>
      <c r="F236" s="71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1"/>
      <c r="R236" s="61"/>
      <c r="S236" s="68"/>
    </row>
    <row r="237" spans="1:19" ht="15">
      <c r="A237" s="70"/>
      <c r="B237" s="70"/>
      <c r="C237" s="70"/>
      <c r="D237" s="70"/>
      <c r="E237" s="65"/>
      <c r="F237" s="71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1"/>
      <c r="R237" s="61"/>
      <c r="S237" s="68"/>
    </row>
    <row r="238" spans="1:19" ht="15">
      <c r="A238" s="70"/>
      <c r="B238" s="70"/>
      <c r="C238" s="70"/>
      <c r="D238" s="70"/>
      <c r="E238" s="65"/>
      <c r="F238" s="71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1"/>
      <c r="R238" s="61"/>
      <c r="S238" s="68"/>
    </row>
    <row r="239" spans="1:19" ht="15">
      <c r="A239" s="70"/>
      <c r="B239" s="70"/>
      <c r="C239" s="70"/>
      <c r="D239" s="70"/>
      <c r="E239" s="65"/>
      <c r="F239" s="71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1"/>
      <c r="R239" s="61"/>
      <c r="S239" s="68"/>
    </row>
    <row r="240" spans="1:12" ht="15">
      <c r="A240" s="62"/>
      <c r="B240" s="62"/>
      <c r="C240" s="62"/>
      <c r="D240" s="62"/>
      <c r="E240" s="65"/>
      <c r="F240" s="63"/>
      <c r="L240" s="68"/>
    </row>
    <row r="241" spans="1:12" ht="15">
      <c r="A241" s="62"/>
      <c r="B241" s="62"/>
      <c r="C241" s="62"/>
      <c r="D241" s="62"/>
      <c r="E241" s="65"/>
      <c r="F241" s="63"/>
      <c r="L241" s="68"/>
    </row>
    <row r="242" spans="1:6" ht="15">
      <c r="A242" s="62"/>
      <c r="B242" s="62"/>
      <c r="C242" s="62"/>
      <c r="D242" s="62"/>
      <c r="E242" s="65"/>
      <c r="F242" s="63"/>
    </row>
    <row r="243" spans="1:6" ht="15">
      <c r="A243" s="62"/>
      <c r="B243" s="62"/>
      <c r="C243" s="62"/>
      <c r="D243" s="62"/>
      <c r="E243" s="65"/>
      <c r="F243" s="63"/>
    </row>
    <row r="244" spans="1:6" ht="15">
      <c r="A244" s="62"/>
      <c r="B244" s="62"/>
      <c r="C244" s="62"/>
      <c r="D244" s="62"/>
      <c r="E244" s="65"/>
      <c r="F244" s="63"/>
    </row>
    <row r="245" spans="1:6" ht="15">
      <c r="A245" s="62"/>
      <c r="B245" s="62"/>
      <c r="C245" s="62"/>
      <c r="D245" s="62"/>
      <c r="E245" s="65"/>
      <c r="F245" s="63"/>
    </row>
    <row r="246" spans="1:6" ht="15">
      <c r="A246" s="62"/>
      <c r="B246" s="62"/>
      <c r="C246" s="62"/>
      <c r="D246" s="62"/>
      <c r="E246" s="65"/>
      <c r="F246" s="63"/>
    </row>
    <row r="247" spans="1:6" ht="15">
      <c r="A247" s="62"/>
      <c r="B247" s="62"/>
      <c r="C247" s="62"/>
      <c r="D247" s="62"/>
      <c r="E247" s="65"/>
      <c r="F247" s="63"/>
    </row>
    <row r="248" spans="1:6" ht="15">
      <c r="A248" s="62"/>
      <c r="B248" s="62"/>
      <c r="C248" s="62"/>
      <c r="D248" s="62"/>
      <c r="E248" s="65"/>
      <c r="F248" s="63"/>
    </row>
    <row r="249" spans="1:6" ht="15">
      <c r="A249" s="62"/>
      <c r="B249" s="62"/>
      <c r="C249" s="62"/>
      <c r="D249" s="62"/>
      <c r="E249" s="65"/>
      <c r="F249" s="63"/>
    </row>
    <row r="250" spans="1:6" ht="15">
      <c r="A250" s="62"/>
      <c r="B250" s="62"/>
      <c r="C250" s="62"/>
      <c r="D250" s="62"/>
      <c r="E250" s="65"/>
      <c r="F250" s="63"/>
    </row>
    <row r="251" spans="1:6" ht="15">
      <c r="A251" s="62"/>
      <c r="B251" s="62"/>
      <c r="C251" s="62"/>
      <c r="D251" s="62"/>
      <c r="E251" s="65"/>
      <c r="F251" s="63"/>
    </row>
    <row r="252" spans="1:6" ht="15">
      <c r="A252" s="62"/>
      <c r="B252" s="62"/>
      <c r="C252" s="62"/>
      <c r="D252" s="62"/>
      <c r="E252" s="65"/>
      <c r="F252" s="63"/>
    </row>
    <row r="253" spans="1:6" ht="15">
      <c r="A253" s="62"/>
      <c r="B253" s="62"/>
      <c r="C253" s="62"/>
      <c r="D253" s="62"/>
      <c r="E253" s="65"/>
      <c r="F253" s="63"/>
    </row>
    <row r="254" spans="1:6" ht="15">
      <c r="A254" s="62"/>
      <c r="B254" s="62"/>
      <c r="C254" s="62"/>
      <c r="D254" s="62"/>
      <c r="E254" s="65"/>
      <c r="F254" s="63"/>
    </row>
    <row r="255" spans="1:6" ht="15">
      <c r="A255" s="62"/>
      <c r="B255" s="62"/>
      <c r="C255" s="62"/>
      <c r="D255" s="62"/>
      <c r="E255" s="65"/>
      <c r="F255" s="63"/>
    </row>
    <row r="256" spans="1:6" ht="15">
      <c r="A256" s="62"/>
      <c r="B256" s="62"/>
      <c r="C256" s="62"/>
      <c r="D256" s="62"/>
      <c r="E256" s="65"/>
      <c r="F256" s="63"/>
    </row>
    <row r="257" spans="1:6" ht="15">
      <c r="A257" s="62"/>
      <c r="B257" s="62"/>
      <c r="C257" s="62"/>
      <c r="D257" s="62"/>
      <c r="E257" s="65"/>
      <c r="F257" s="63"/>
    </row>
    <row r="258" spans="1:6" ht="15">
      <c r="A258" s="62"/>
      <c r="B258" s="62"/>
      <c r="C258" s="62"/>
      <c r="D258" s="62"/>
      <c r="E258" s="65"/>
      <c r="F258" s="63"/>
    </row>
    <row r="259" spans="1:6" ht="15">
      <c r="A259" s="62"/>
      <c r="B259" s="62"/>
      <c r="C259" s="62"/>
      <c r="D259" s="62"/>
      <c r="E259" s="65"/>
      <c r="F259" s="63"/>
    </row>
    <row r="260" spans="1:6" ht="15">
      <c r="A260" s="62"/>
      <c r="B260" s="62"/>
      <c r="C260" s="62"/>
      <c r="D260" s="62"/>
      <c r="E260" s="65"/>
      <c r="F260" s="63"/>
    </row>
    <row r="261" spans="1:6" ht="15">
      <c r="A261" s="62"/>
      <c r="B261" s="62"/>
      <c r="C261" s="62"/>
      <c r="D261" s="62"/>
      <c r="E261" s="65"/>
      <c r="F261" s="63"/>
    </row>
    <row r="262" spans="1:6" ht="15">
      <c r="A262" s="62"/>
      <c r="B262" s="62"/>
      <c r="C262" s="62"/>
      <c r="D262" s="62"/>
      <c r="E262" s="65"/>
      <c r="F262" s="63"/>
    </row>
    <row r="745" spans="5:115" s="55" customFormat="1" ht="3.75" customHeight="1">
      <c r="E745" s="56"/>
      <c r="F745" s="57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8"/>
      <c r="R745" s="58"/>
      <c r="S745" s="54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  <c r="BM745" s="58"/>
      <c r="BN745" s="58"/>
      <c r="BO745" s="58"/>
      <c r="BP745" s="58"/>
      <c r="BQ745" s="58"/>
      <c r="BR745" s="58"/>
      <c r="BS745" s="58"/>
      <c r="BT745" s="58"/>
      <c r="BU745" s="58"/>
      <c r="BV745" s="58"/>
      <c r="BW745" s="58"/>
      <c r="BX745" s="58"/>
      <c r="BY745" s="58"/>
      <c r="BZ745" s="58"/>
      <c r="CA745" s="58"/>
      <c r="CB745" s="58"/>
      <c r="CC745" s="58"/>
      <c r="CD745" s="58"/>
      <c r="CE745" s="58"/>
      <c r="CF745" s="58"/>
      <c r="CG745" s="58"/>
      <c r="CH745" s="58"/>
      <c r="CI745" s="58"/>
      <c r="CJ745" s="58"/>
      <c r="CK745" s="58"/>
      <c r="CL745" s="58"/>
      <c r="CM745" s="58"/>
      <c r="CN745" s="58"/>
      <c r="CO745" s="58"/>
      <c r="CP745" s="58"/>
      <c r="CQ745" s="58"/>
      <c r="CR745" s="58"/>
      <c r="CS745" s="58"/>
      <c r="CT745" s="58"/>
      <c r="CU745" s="58"/>
      <c r="CV745" s="58"/>
      <c r="CW745" s="58"/>
      <c r="CX745" s="58"/>
      <c r="CY745" s="58"/>
      <c r="CZ745" s="58"/>
      <c r="DA745" s="58"/>
      <c r="DB745" s="58"/>
      <c r="DC745" s="58"/>
      <c r="DD745" s="58"/>
      <c r="DE745" s="58"/>
      <c r="DF745" s="58"/>
      <c r="DG745" s="58"/>
      <c r="DH745" s="58"/>
      <c r="DI745" s="58"/>
      <c r="DJ745" s="58"/>
      <c r="DK745" s="58"/>
    </row>
    <row r="746" spans="5:115" s="55" customFormat="1" ht="12.75" customHeight="1" hidden="1">
      <c r="E746" s="56"/>
      <c r="F746" s="57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8"/>
      <c r="R746" s="58"/>
      <c r="S746" s="54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  <c r="BM746" s="58"/>
      <c r="BN746" s="58"/>
      <c r="BO746" s="58"/>
      <c r="BP746" s="58"/>
      <c r="BQ746" s="58"/>
      <c r="BR746" s="58"/>
      <c r="BS746" s="58"/>
      <c r="BT746" s="58"/>
      <c r="BU746" s="58"/>
      <c r="BV746" s="58"/>
      <c r="BW746" s="58"/>
      <c r="BX746" s="58"/>
      <c r="BY746" s="58"/>
      <c r="BZ746" s="58"/>
      <c r="CA746" s="58"/>
      <c r="CB746" s="58"/>
      <c r="CC746" s="58"/>
      <c r="CD746" s="58"/>
      <c r="CE746" s="58"/>
      <c r="CF746" s="58"/>
      <c r="CG746" s="58"/>
      <c r="CH746" s="58"/>
      <c r="CI746" s="58"/>
      <c r="CJ746" s="58"/>
      <c r="CK746" s="58"/>
      <c r="CL746" s="58"/>
      <c r="CM746" s="58"/>
      <c r="CN746" s="58"/>
      <c r="CO746" s="58"/>
      <c r="CP746" s="58"/>
      <c r="CQ746" s="58"/>
      <c r="CR746" s="58"/>
      <c r="CS746" s="58"/>
      <c r="CT746" s="58"/>
      <c r="CU746" s="58"/>
      <c r="CV746" s="58"/>
      <c r="CW746" s="58"/>
      <c r="CX746" s="58"/>
      <c r="CY746" s="58"/>
      <c r="CZ746" s="58"/>
      <c r="DA746" s="58"/>
      <c r="DB746" s="58"/>
      <c r="DC746" s="58"/>
      <c r="DD746" s="58"/>
      <c r="DE746" s="58"/>
      <c r="DF746" s="58"/>
      <c r="DG746" s="58"/>
      <c r="DH746" s="58"/>
      <c r="DI746" s="58"/>
      <c r="DJ746" s="58"/>
      <c r="DK746" s="58"/>
    </row>
    <row r="747" spans="5:115" s="55" customFormat="1" ht="12.75" customHeight="1" hidden="1">
      <c r="E747" s="56"/>
      <c r="F747" s="57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8"/>
      <c r="R747" s="58"/>
      <c r="S747" s="54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  <c r="BM747" s="58"/>
      <c r="BN747" s="58"/>
      <c r="BO747" s="58"/>
      <c r="BP747" s="58"/>
      <c r="BQ747" s="58"/>
      <c r="BR747" s="58"/>
      <c r="BS747" s="58"/>
      <c r="BT747" s="58"/>
      <c r="BU747" s="58"/>
      <c r="BV747" s="58"/>
      <c r="BW747" s="58"/>
      <c r="BX747" s="58"/>
      <c r="BY747" s="58"/>
      <c r="BZ747" s="58"/>
      <c r="CA747" s="58"/>
      <c r="CB747" s="58"/>
      <c r="CC747" s="58"/>
      <c r="CD747" s="58"/>
      <c r="CE747" s="58"/>
      <c r="CF747" s="58"/>
      <c r="CG747" s="58"/>
      <c r="CH747" s="58"/>
      <c r="CI747" s="58"/>
      <c r="CJ747" s="58"/>
      <c r="CK747" s="58"/>
      <c r="CL747" s="58"/>
      <c r="CM747" s="58"/>
      <c r="CN747" s="58"/>
      <c r="CO747" s="58"/>
      <c r="CP747" s="58"/>
      <c r="CQ747" s="58"/>
      <c r="CR747" s="58"/>
      <c r="CS747" s="58"/>
      <c r="CT747" s="58"/>
      <c r="CU747" s="58"/>
      <c r="CV747" s="58"/>
      <c r="CW747" s="58"/>
      <c r="CX747" s="58"/>
      <c r="CY747" s="58"/>
      <c r="CZ747" s="58"/>
      <c r="DA747" s="58"/>
      <c r="DB747" s="58"/>
      <c r="DC747" s="58"/>
      <c r="DD747" s="58"/>
      <c r="DE747" s="58"/>
      <c r="DF747" s="58"/>
      <c r="DG747" s="58"/>
      <c r="DH747" s="58"/>
      <c r="DI747" s="58"/>
      <c r="DJ747" s="58"/>
      <c r="DK747" s="58"/>
    </row>
    <row r="748" spans="5:115" s="55" customFormat="1" ht="12.75" customHeight="1" hidden="1">
      <c r="E748" s="56"/>
      <c r="F748" s="57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8"/>
      <c r="R748" s="58"/>
      <c r="S748" s="54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  <c r="BM748" s="58"/>
      <c r="BN748" s="58"/>
      <c r="BO748" s="58"/>
      <c r="BP748" s="58"/>
      <c r="BQ748" s="58"/>
      <c r="BR748" s="58"/>
      <c r="BS748" s="58"/>
      <c r="BT748" s="58"/>
      <c r="BU748" s="58"/>
      <c r="BV748" s="58"/>
      <c r="BW748" s="58"/>
      <c r="BX748" s="58"/>
      <c r="BY748" s="58"/>
      <c r="BZ748" s="58"/>
      <c r="CA748" s="58"/>
      <c r="CB748" s="58"/>
      <c r="CC748" s="58"/>
      <c r="CD748" s="58"/>
      <c r="CE748" s="58"/>
      <c r="CF748" s="58"/>
      <c r="CG748" s="58"/>
      <c r="CH748" s="58"/>
      <c r="CI748" s="58"/>
      <c r="CJ748" s="58"/>
      <c r="CK748" s="58"/>
      <c r="CL748" s="58"/>
      <c r="CM748" s="58"/>
      <c r="CN748" s="58"/>
      <c r="CO748" s="58"/>
      <c r="CP748" s="58"/>
      <c r="CQ748" s="58"/>
      <c r="CR748" s="58"/>
      <c r="CS748" s="58"/>
      <c r="CT748" s="58"/>
      <c r="CU748" s="58"/>
      <c r="CV748" s="58"/>
      <c r="CW748" s="58"/>
      <c r="CX748" s="58"/>
      <c r="CY748" s="58"/>
      <c r="CZ748" s="58"/>
      <c r="DA748" s="58"/>
      <c r="DB748" s="58"/>
      <c r="DC748" s="58"/>
      <c r="DD748" s="58"/>
      <c r="DE748" s="58"/>
      <c r="DF748" s="58"/>
      <c r="DG748" s="58"/>
      <c r="DH748" s="58"/>
      <c r="DI748" s="58"/>
      <c r="DJ748" s="58"/>
      <c r="DK748" s="58"/>
    </row>
    <row r="749" spans="5:115" s="55" customFormat="1" ht="12.75" customHeight="1" hidden="1">
      <c r="E749" s="56"/>
      <c r="F749" s="57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8"/>
      <c r="R749" s="58"/>
      <c r="S749" s="54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  <c r="BM749" s="58"/>
      <c r="BN749" s="58"/>
      <c r="BO749" s="58"/>
      <c r="BP749" s="58"/>
      <c r="BQ749" s="58"/>
      <c r="BR749" s="58"/>
      <c r="BS749" s="58"/>
      <c r="BT749" s="58"/>
      <c r="BU749" s="58"/>
      <c r="BV749" s="58"/>
      <c r="BW749" s="58"/>
      <c r="BX749" s="58"/>
      <c r="BY749" s="58"/>
      <c r="BZ749" s="58"/>
      <c r="CA749" s="58"/>
      <c r="CB749" s="58"/>
      <c r="CC749" s="58"/>
      <c r="CD749" s="58"/>
      <c r="CE749" s="58"/>
      <c r="CF749" s="58"/>
      <c r="CG749" s="58"/>
      <c r="CH749" s="58"/>
      <c r="CI749" s="58"/>
      <c r="CJ749" s="58"/>
      <c r="CK749" s="58"/>
      <c r="CL749" s="58"/>
      <c r="CM749" s="58"/>
      <c r="CN749" s="58"/>
      <c r="CO749" s="58"/>
      <c r="CP749" s="58"/>
      <c r="CQ749" s="58"/>
      <c r="CR749" s="58"/>
      <c r="CS749" s="58"/>
      <c r="CT749" s="58"/>
      <c r="CU749" s="58"/>
      <c r="CV749" s="58"/>
      <c r="CW749" s="58"/>
      <c r="CX749" s="58"/>
      <c r="CY749" s="58"/>
      <c r="CZ749" s="58"/>
      <c r="DA749" s="58"/>
      <c r="DB749" s="58"/>
      <c r="DC749" s="58"/>
      <c r="DD749" s="58"/>
      <c r="DE749" s="58"/>
      <c r="DF749" s="58"/>
      <c r="DG749" s="58"/>
      <c r="DH749" s="58"/>
      <c r="DI749" s="58"/>
      <c r="DJ749" s="58"/>
      <c r="DK749" s="58"/>
    </row>
    <row r="750" spans="5:115" s="55" customFormat="1" ht="12.75" customHeight="1" hidden="1">
      <c r="E750" s="56"/>
      <c r="F750" s="57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8"/>
      <c r="R750" s="58"/>
      <c r="S750" s="54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  <c r="BM750" s="58"/>
      <c r="BN750" s="58"/>
      <c r="BO750" s="58"/>
      <c r="BP750" s="58"/>
      <c r="BQ750" s="58"/>
      <c r="BR750" s="58"/>
      <c r="BS750" s="58"/>
      <c r="BT750" s="58"/>
      <c r="BU750" s="58"/>
      <c r="BV750" s="58"/>
      <c r="BW750" s="58"/>
      <c r="BX750" s="58"/>
      <c r="BY750" s="58"/>
      <c r="BZ750" s="58"/>
      <c r="CA750" s="58"/>
      <c r="CB750" s="58"/>
      <c r="CC750" s="58"/>
      <c r="CD750" s="58"/>
      <c r="CE750" s="58"/>
      <c r="CF750" s="58"/>
      <c r="CG750" s="58"/>
      <c r="CH750" s="58"/>
      <c r="CI750" s="58"/>
      <c r="CJ750" s="58"/>
      <c r="CK750" s="58"/>
      <c r="CL750" s="58"/>
      <c r="CM750" s="58"/>
      <c r="CN750" s="58"/>
      <c r="CO750" s="58"/>
      <c r="CP750" s="58"/>
      <c r="CQ750" s="58"/>
      <c r="CR750" s="58"/>
      <c r="CS750" s="58"/>
      <c r="CT750" s="58"/>
      <c r="CU750" s="58"/>
      <c r="CV750" s="58"/>
      <c r="CW750" s="58"/>
      <c r="CX750" s="58"/>
      <c r="CY750" s="58"/>
      <c r="CZ750" s="58"/>
      <c r="DA750" s="58"/>
      <c r="DB750" s="58"/>
      <c r="DC750" s="58"/>
      <c r="DD750" s="58"/>
      <c r="DE750" s="58"/>
      <c r="DF750" s="58"/>
      <c r="DG750" s="58"/>
      <c r="DH750" s="58"/>
      <c r="DI750" s="58"/>
      <c r="DJ750" s="58"/>
      <c r="DK750" s="58"/>
    </row>
    <row r="751" spans="5:115" s="55" customFormat="1" ht="12.75" customHeight="1" hidden="1">
      <c r="E751" s="56"/>
      <c r="F751" s="57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8"/>
      <c r="R751" s="58"/>
      <c r="S751" s="54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  <c r="BM751" s="58"/>
      <c r="BN751" s="58"/>
      <c r="BO751" s="58"/>
      <c r="BP751" s="58"/>
      <c r="BQ751" s="58"/>
      <c r="BR751" s="58"/>
      <c r="BS751" s="58"/>
      <c r="BT751" s="58"/>
      <c r="BU751" s="58"/>
      <c r="BV751" s="58"/>
      <c r="BW751" s="58"/>
      <c r="BX751" s="58"/>
      <c r="BY751" s="58"/>
      <c r="BZ751" s="58"/>
      <c r="CA751" s="58"/>
      <c r="CB751" s="58"/>
      <c r="CC751" s="58"/>
      <c r="CD751" s="58"/>
      <c r="CE751" s="58"/>
      <c r="CF751" s="58"/>
      <c r="CG751" s="58"/>
      <c r="CH751" s="58"/>
      <c r="CI751" s="58"/>
      <c r="CJ751" s="58"/>
      <c r="CK751" s="58"/>
      <c r="CL751" s="58"/>
      <c r="CM751" s="58"/>
      <c r="CN751" s="58"/>
      <c r="CO751" s="58"/>
      <c r="CP751" s="58"/>
      <c r="CQ751" s="58"/>
      <c r="CR751" s="58"/>
      <c r="CS751" s="58"/>
      <c r="CT751" s="58"/>
      <c r="CU751" s="58"/>
      <c r="CV751" s="58"/>
      <c r="CW751" s="58"/>
      <c r="CX751" s="58"/>
      <c r="CY751" s="58"/>
      <c r="CZ751" s="58"/>
      <c r="DA751" s="58"/>
      <c r="DB751" s="58"/>
      <c r="DC751" s="58"/>
      <c r="DD751" s="58"/>
      <c r="DE751" s="58"/>
      <c r="DF751" s="58"/>
      <c r="DG751" s="58"/>
      <c r="DH751" s="58"/>
      <c r="DI751" s="58"/>
      <c r="DJ751" s="58"/>
      <c r="DK751" s="58"/>
    </row>
    <row r="752" spans="5:115" s="55" customFormat="1" ht="12.75" customHeight="1" hidden="1">
      <c r="E752" s="56"/>
      <c r="F752" s="57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8"/>
      <c r="R752" s="58"/>
      <c r="S752" s="54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  <c r="BM752" s="58"/>
      <c r="BN752" s="58"/>
      <c r="BO752" s="58"/>
      <c r="BP752" s="58"/>
      <c r="BQ752" s="58"/>
      <c r="BR752" s="58"/>
      <c r="BS752" s="58"/>
      <c r="BT752" s="58"/>
      <c r="BU752" s="58"/>
      <c r="BV752" s="58"/>
      <c r="BW752" s="58"/>
      <c r="BX752" s="58"/>
      <c r="BY752" s="58"/>
      <c r="BZ752" s="58"/>
      <c r="CA752" s="58"/>
      <c r="CB752" s="58"/>
      <c r="CC752" s="58"/>
      <c r="CD752" s="58"/>
      <c r="CE752" s="58"/>
      <c r="CF752" s="58"/>
      <c r="CG752" s="58"/>
      <c r="CH752" s="58"/>
      <c r="CI752" s="58"/>
      <c r="CJ752" s="58"/>
      <c r="CK752" s="58"/>
      <c r="CL752" s="58"/>
      <c r="CM752" s="58"/>
      <c r="CN752" s="58"/>
      <c r="CO752" s="58"/>
      <c r="CP752" s="58"/>
      <c r="CQ752" s="58"/>
      <c r="CR752" s="58"/>
      <c r="CS752" s="58"/>
      <c r="CT752" s="58"/>
      <c r="CU752" s="58"/>
      <c r="CV752" s="58"/>
      <c r="CW752" s="58"/>
      <c r="CX752" s="58"/>
      <c r="CY752" s="58"/>
      <c r="CZ752" s="58"/>
      <c r="DA752" s="58"/>
      <c r="DB752" s="58"/>
      <c r="DC752" s="58"/>
      <c r="DD752" s="58"/>
      <c r="DE752" s="58"/>
      <c r="DF752" s="58"/>
      <c r="DG752" s="58"/>
      <c r="DH752" s="58"/>
      <c r="DI752" s="58"/>
      <c r="DJ752" s="58"/>
      <c r="DK752" s="58"/>
    </row>
    <row r="753" spans="5:115" s="55" customFormat="1" ht="12.75" customHeight="1" hidden="1">
      <c r="E753" s="56"/>
      <c r="F753" s="57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8"/>
      <c r="R753" s="58"/>
      <c r="S753" s="54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  <c r="BM753" s="58"/>
      <c r="BN753" s="58"/>
      <c r="BO753" s="58"/>
      <c r="BP753" s="58"/>
      <c r="BQ753" s="58"/>
      <c r="BR753" s="58"/>
      <c r="BS753" s="58"/>
      <c r="BT753" s="58"/>
      <c r="BU753" s="58"/>
      <c r="BV753" s="58"/>
      <c r="BW753" s="58"/>
      <c r="BX753" s="58"/>
      <c r="BY753" s="58"/>
      <c r="BZ753" s="58"/>
      <c r="CA753" s="58"/>
      <c r="CB753" s="58"/>
      <c r="CC753" s="58"/>
      <c r="CD753" s="58"/>
      <c r="CE753" s="58"/>
      <c r="CF753" s="58"/>
      <c r="CG753" s="58"/>
      <c r="CH753" s="58"/>
      <c r="CI753" s="58"/>
      <c r="CJ753" s="58"/>
      <c r="CK753" s="58"/>
      <c r="CL753" s="58"/>
      <c r="CM753" s="58"/>
      <c r="CN753" s="58"/>
      <c r="CO753" s="58"/>
      <c r="CP753" s="58"/>
      <c r="CQ753" s="58"/>
      <c r="CR753" s="58"/>
      <c r="CS753" s="58"/>
      <c r="CT753" s="58"/>
      <c r="CU753" s="58"/>
      <c r="CV753" s="58"/>
      <c r="CW753" s="58"/>
      <c r="CX753" s="58"/>
      <c r="CY753" s="58"/>
      <c r="CZ753" s="58"/>
      <c r="DA753" s="58"/>
      <c r="DB753" s="58"/>
      <c r="DC753" s="58"/>
      <c r="DD753" s="58"/>
      <c r="DE753" s="58"/>
      <c r="DF753" s="58"/>
      <c r="DG753" s="58"/>
      <c r="DH753" s="58"/>
      <c r="DI753" s="58"/>
      <c r="DJ753" s="58"/>
      <c r="DK753" s="58"/>
    </row>
    <row r="754" spans="5:115" s="55" customFormat="1" ht="12.75" customHeight="1" hidden="1">
      <c r="E754" s="56"/>
      <c r="F754" s="57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8"/>
      <c r="R754" s="58"/>
      <c r="S754" s="54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  <c r="BM754" s="58"/>
      <c r="BN754" s="58"/>
      <c r="BO754" s="58"/>
      <c r="BP754" s="58"/>
      <c r="BQ754" s="58"/>
      <c r="BR754" s="58"/>
      <c r="BS754" s="58"/>
      <c r="BT754" s="58"/>
      <c r="BU754" s="58"/>
      <c r="BV754" s="58"/>
      <c r="BW754" s="58"/>
      <c r="BX754" s="58"/>
      <c r="BY754" s="58"/>
      <c r="BZ754" s="58"/>
      <c r="CA754" s="58"/>
      <c r="CB754" s="58"/>
      <c r="CC754" s="58"/>
      <c r="CD754" s="58"/>
      <c r="CE754" s="58"/>
      <c r="CF754" s="58"/>
      <c r="CG754" s="58"/>
      <c r="CH754" s="58"/>
      <c r="CI754" s="58"/>
      <c r="CJ754" s="58"/>
      <c r="CK754" s="58"/>
      <c r="CL754" s="58"/>
      <c r="CM754" s="58"/>
      <c r="CN754" s="58"/>
      <c r="CO754" s="58"/>
      <c r="CP754" s="58"/>
      <c r="CQ754" s="58"/>
      <c r="CR754" s="58"/>
      <c r="CS754" s="58"/>
      <c r="CT754" s="58"/>
      <c r="CU754" s="58"/>
      <c r="CV754" s="58"/>
      <c r="CW754" s="58"/>
      <c r="CX754" s="58"/>
      <c r="CY754" s="58"/>
      <c r="CZ754" s="58"/>
      <c r="DA754" s="58"/>
      <c r="DB754" s="58"/>
      <c r="DC754" s="58"/>
      <c r="DD754" s="58"/>
      <c r="DE754" s="58"/>
      <c r="DF754" s="58"/>
      <c r="DG754" s="58"/>
      <c r="DH754" s="58"/>
      <c r="DI754" s="58"/>
      <c r="DJ754" s="58"/>
      <c r="DK754" s="58"/>
    </row>
    <row r="755" spans="5:115" s="55" customFormat="1" ht="12.75" customHeight="1" hidden="1">
      <c r="E755" s="56"/>
      <c r="F755" s="57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8"/>
      <c r="R755" s="58"/>
      <c r="S755" s="54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  <c r="BM755" s="58"/>
      <c r="BN755" s="58"/>
      <c r="BO755" s="58"/>
      <c r="BP755" s="58"/>
      <c r="BQ755" s="58"/>
      <c r="BR755" s="58"/>
      <c r="BS755" s="58"/>
      <c r="BT755" s="58"/>
      <c r="BU755" s="58"/>
      <c r="BV755" s="58"/>
      <c r="BW755" s="58"/>
      <c r="BX755" s="58"/>
      <c r="BY755" s="58"/>
      <c r="BZ755" s="58"/>
      <c r="CA755" s="58"/>
      <c r="CB755" s="58"/>
      <c r="CC755" s="58"/>
      <c r="CD755" s="58"/>
      <c r="CE755" s="58"/>
      <c r="CF755" s="58"/>
      <c r="CG755" s="58"/>
      <c r="CH755" s="58"/>
      <c r="CI755" s="58"/>
      <c r="CJ755" s="58"/>
      <c r="CK755" s="58"/>
      <c r="CL755" s="58"/>
      <c r="CM755" s="58"/>
      <c r="CN755" s="58"/>
      <c r="CO755" s="58"/>
      <c r="CP755" s="58"/>
      <c r="CQ755" s="58"/>
      <c r="CR755" s="58"/>
      <c r="CS755" s="58"/>
      <c r="CT755" s="58"/>
      <c r="CU755" s="58"/>
      <c r="CV755" s="58"/>
      <c r="CW755" s="58"/>
      <c r="CX755" s="58"/>
      <c r="CY755" s="58"/>
      <c r="CZ755" s="58"/>
      <c r="DA755" s="58"/>
      <c r="DB755" s="58"/>
      <c r="DC755" s="58"/>
      <c r="DD755" s="58"/>
      <c r="DE755" s="58"/>
      <c r="DF755" s="58"/>
      <c r="DG755" s="58"/>
      <c r="DH755" s="58"/>
      <c r="DI755" s="58"/>
      <c r="DJ755" s="58"/>
      <c r="DK755" s="58"/>
    </row>
    <row r="756" spans="5:115" s="55" customFormat="1" ht="12.75" customHeight="1" hidden="1">
      <c r="E756" s="56"/>
      <c r="F756" s="57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8"/>
      <c r="R756" s="58"/>
      <c r="S756" s="54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  <c r="BM756" s="58"/>
      <c r="BN756" s="58"/>
      <c r="BO756" s="58"/>
      <c r="BP756" s="58"/>
      <c r="BQ756" s="58"/>
      <c r="BR756" s="58"/>
      <c r="BS756" s="58"/>
      <c r="BT756" s="58"/>
      <c r="BU756" s="58"/>
      <c r="BV756" s="58"/>
      <c r="BW756" s="58"/>
      <c r="BX756" s="58"/>
      <c r="BY756" s="58"/>
      <c r="BZ756" s="58"/>
      <c r="CA756" s="58"/>
      <c r="CB756" s="58"/>
      <c r="CC756" s="58"/>
      <c r="CD756" s="58"/>
      <c r="CE756" s="58"/>
      <c r="CF756" s="58"/>
      <c r="CG756" s="58"/>
      <c r="CH756" s="58"/>
      <c r="CI756" s="58"/>
      <c r="CJ756" s="58"/>
      <c r="CK756" s="58"/>
      <c r="CL756" s="58"/>
      <c r="CM756" s="58"/>
      <c r="CN756" s="58"/>
      <c r="CO756" s="58"/>
      <c r="CP756" s="58"/>
      <c r="CQ756" s="58"/>
      <c r="CR756" s="58"/>
      <c r="CS756" s="58"/>
      <c r="CT756" s="58"/>
      <c r="CU756" s="58"/>
      <c r="CV756" s="58"/>
      <c r="CW756" s="58"/>
      <c r="CX756" s="58"/>
      <c r="CY756" s="58"/>
      <c r="CZ756" s="58"/>
      <c r="DA756" s="58"/>
      <c r="DB756" s="58"/>
      <c r="DC756" s="58"/>
      <c r="DD756" s="58"/>
      <c r="DE756" s="58"/>
      <c r="DF756" s="58"/>
      <c r="DG756" s="58"/>
      <c r="DH756" s="58"/>
      <c r="DI756" s="58"/>
      <c r="DJ756" s="58"/>
      <c r="DK756" s="58"/>
    </row>
    <row r="757" spans="5:115" s="55" customFormat="1" ht="4.5" customHeight="1" hidden="1">
      <c r="E757" s="56"/>
      <c r="F757" s="57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8"/>
      <c r="R757" s="58"/>
      <c r="S757" s="54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  <c r="BM757" s="58"/>
      <c r="BN757" s="58"/>
      <c r="BO757" s="58"/>
      <c r="BP757" s="58"/>
      <c r="BQ757" s="58"/>
      <c r="BR757" s="58"/>
      <c r="BS757" s="58"/>
      <c r="BT757" s="58"/>
      <c r="BU757" s="58"/>
      <c r="BV757" s="58"/>
      <c r="BW757" s="58"/>
      <c r="BX757" s="58"/>
      <c r="BY757" s="58"/>
      <c r="BZ757" s="58"/>
      <c r="CA757" s="58"/>
      <c r="CB757" s="58"/>
      <c r="CC757" s="58"/>
      <c r="CD757" s="58"/>
      <c r="CE757" s="58"/>
      <c r="CF757" s="58"/>
      <c r="CG757" s="58"/>
      <c r="CH757" s="58"/>
      <c r="CI757" s="58"/>
      <c r="CJ757" s="58"/>
      <c r="CK757" s="58"/>
      <c r="CL757" s="58"/>
      <c r="CM757" s="58"/>
      <c r="CN757" s="58"/>
      <c r="CO757" s="58"/>
      <c r="CP757" s="58"/>
      <c r="CQ757" s="58"/>
      <c r="CR757" s="58"/>
      <c r="CS757" s="58"/>
      <c r="CT757" s="58"/>
      <c r="CU757" s="58"/>
      <c r="CV757" s="58"/>
      <c r="CW757" s="58"/>
      <c r="CX757" s="58"/>
      <c r="CY757" s="58"/>
      <c r="CZ757" s="58"/>
      <c r="DA757" s="58"/>
      <c r="DB757" s="58"/>
      <c r="DC757" s="58"/>
      <c r="DD757" s="58"/>
      <c r="DE757" s="58"/>
      <c r="DF757" s="58"/>
      <c r="DG757" s="58"/>
      <c r="DH757" s="58"/>
      <c r="DI757" s="58"/>
      <c r="DJ757" s="58"/>
      <c r="DK757" s="58"/>
    </row>
    <row r="758" spans="5:115" s="55" customFormat="1" ht="12.75" customHeight="1" hidden="1">
      <c r="E758" s="56"/>
      <c r="F758" s="57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8"/>
      <c r="R758" s="58"/>
      <c r="S758" s="54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  <c r="BM758" s="58"/>
      <c r="BN758" s="58"/>
      <c r="BO758" s="58"/>
      <c r="BP758" s="58"/>
      <c r="BQ758" s="58"/>
      <c r="BR758" s="58"/>
      <c r="BS758" s="58"/>
      <c r="BT758" s="58"/>
      <c r="BU758" s="58"/>
      <c r="BV758" s="58"/>
      <c r="BW758" s="58"/>
      <c r="BX758" s="58"/>
      <c r="BY758" s="58"/>
      <c r="BZ758" s="58"/>
      <c r="CA758" s="58"/>
      <c r="CB758" s="58"/>
      <c r="CC758" s="58"/>
      <c r="CD758" s="58"/>
      <c r="CE758" s="58"/>
      <c r="CF758" s="58"/>
      <c r="CG758" s="58"/>
      <c r="CH758" s="58"/>
      <c r="CI758" s="58"/>
      <c r="CJ758" s="58"/>
      <c r="CK758" s="58"/>
      <c r="CL758" s="58"/>
      <c r="CM758" s="58"/>
      <c r="CN758" s="58"/>
      <c r="CO758" s="58"/>
      <c r="CP758" s="58"/>
      <c r="CQ758" s="58"/>
      <c r="CR758" s="58"/>
      <c r="CS758" s="58"/>
      <c r="CT758" s="58"/>
      <c r="CU758" s="58"/>
      <c r="CV758" s="58"/>
      <c r="CW758" s="58"/>
      <c r="CX758" s="58"/>
      <c r="CY758" s="58"/>
      <c r="CZ758" s="58"/>
      <c r="DA758" s="58"/>
      <c r="DB758" s="58"/>
      <c r="DC758" s="58"/>
      <c r="DD758" s="58"/>
      <c r="DE758" s="58"/>
      <c r="DF758" s="58"/>
      <c r="DG758" s="58"/>
      <c r="DH758" s="58"/>
      <c r="DI758" s="58"/>
      <c r="DJ758" s="58"/>
      <c r="DK758" s="58"/>
    </row>
    <row r="759" spans="5:115" s="55" customFormat="1" ht="12.75" customHeight="1" hidden="1">
      <c r="E759" s="56"/>
      <c r="F759" s="57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8"/>
      <c r="R759" s="58"/>
      <c r="S759" s="54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8"/>
      <c r="BQ759" s="58"/>
      <c r="BR759" s="58"/>
      <c r="BS759" s="58"/>
      <c r="BT759" s="58"/>
      <c r="BU759" s="58"/>
      <c r="BV759" s="58"/>
      <c r="BW759" s="58"/>
      <c r="BX759" s="58"/>
      <c r="BY759" s="58"/>
      <c r="BZ759" s="58"/>
      <c r="CA759" s="58"/>
      <c r="CB759" s="58"/>
      <c r="CC759" s="58"/>
      <c r="CD759" s="58"/>
      <c r="CE759" s="58"/>
      <c r="CF759" s="58"/>
      <c r="CG759" s="58"/>
      <c r="CH759" s="58"/>
      <c r="CI759" s="58"/>
      <c r="CJ759" s="58"/>
      <c r="CK759" s="58"/>
      <c r="CL759" s="58"/>
      <c r="CM759" s="58"/>
      <c r="CN759" s="58"/>
      <c r="CO759" s="58"/>
      <c r="CP759" s="58"/>
      <c r="CQ759" s="58"/>
      <c r="CR759" s="58"/>
      <c r="CS759" s="58"/>
      <c r="CT759" s="58"/>
      <c r="CU759" s="58"/>
      <c r="CV759" s="58"/>
      <c r="CW759" s="58"/>
      <c r="CX759" s="58"/>
      <c r="CY759" s="58"/>
      <c r="CZ759" s="58"/>
      <c r="DA759" s="58"/>
      <c r="DB759" s="58"/>
      <c r="DC759" s="58"/>
      <c r="DD759" s="58"/>
      <c r="DE759" s="58"/>
      <c r="DF759" s="58"/>
      <c r="DG759" s="58"/>
      <c r="DH759" s="58"/>
      <c r="DI759" s="58"/>
      <c r="DJ759" s="58"/>
      <c r="DK759" s="58"/>
    </row>
    <row r="760" spans="5:115" s="55" customFormat="1" ht="12.75" customHeight="1" hidden="1">
      <c r="E760" s="56"/>
      <c r="F760" s="57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8"/>
      <c r="R760" s="58"/>
      <c r="S760" s="54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8"/>
      <c r="BQ760" s="58"/>
      <c r="BR760" s="58"/>
      <c r="BS760" s="58"/>
      <c r="BT760" s="58"/>
      <c r="BU760" s="58"/>
      <c r="BV760" s="58"/>
      <c r="BW760" s="58"/>
      <c r="BX760" s="58"/>
      <c r="BY760" s="58"/>
      <c r="BZ760" s="58"/>
      <c r="CA760" s="58"/>
      <c r="CB760" s="58"/>
      <c r="CC760" s="58"/>
      <c r="CD760" s="58"/>
      <c r="CE760" s="58"/>
      <c r="CF760" s="58"/>
      <c r="CG760" s="58"/>
      <c r="CH760" s="58"/>
      <c r="CI760" s="58"/>
      <c r="CJ760" s="58"/>
      <c r="CK760" s="58"/>
      <c r="CL760" s="58"/>
      <c r="CM760" s="58"/>
      <c r="CN760" s="58"/>
      <c r="CO760" s="58"/>
      <c r="CP760" s="58"/>
      <c r="CQ760" s="58"/>
      <c r="CR760" s="58"/>
      <c r="CS760" s="58"/>
      <c r="CT760" s="58"/>
      <c r="CU760" s="58"/>
      <c r="CV760" s="58"/>
      <c r="CW760" s="58"/>
      <c r="CX760" s="58"/>
      <c r="CY760" s="58"/>
      <c r="CZ760" s="58"/>
      <c r="DA760" s="58"/>
      <c r="DB760" s="58"/>
      <c r="DC760" s="58"/>
      <c r="DD760" s="58"/>
      <c r="DE760" s="58"/>
      <c r="DF760" s="58"/>
      <c r="DG760" s="58"/>
      <c r="DH760" s="58"/>
      <c r="DI760" s="58"/>
      <c r="DJ760" s="58"/>
      <c r="DK760" s="58"/>
    </row>
    <row r="761" spans="5:115" s="55" customFormat="1" ht="12.75" customHeight="1" hidden="1">
      <c r="E761" s="56"/>
      <c r="F761" s="57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8"/>
      <c r="R761" s="58"/>
      <c r="S761" s="54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8"/>
      <c r="BQ761" s="58"/>
      <c r="BR761" s="58"/>
      <c r="BS761" s="58"/>
      <c r="BT761" s="58"/>
      <c r="BU761" s="58"/>
      <c r="BV761" s="58"/>
      <c r="BW761" s="58"/>
      <c r="BX761" s="58"/>
      <c r="BY761" s="58"/>
      <c r="BZ761" s="58"/>
      <c r="CA761" s="58"/>
      <c r="CB761" s="58"/>
      <c r="CC761" s="58"/>
      <c r="CD761" s="58"/>
      <c r="CE761" s="58"/>
      <c r="CF761" s="58"/>
      <c r="CG761" s="58"/>
      <c r="CH761" s="58"/>
      <c r="CI761" s="58"/>
      <c r="CJ761" s="58"/>
      <c r="CK761" s="58"/>
      <c r="CL761" s="58"/>
      <c r="CM761" s="58"/>
      <c r="CN761" s="58"/>
      <c r="CO761" s="58"/>
      <c r="CP761" s="58"/>
      <c r="CQ761" s="58"/>
      <c r="CR761" s="58"/>
      <c r="CS761" s="58"/>
      <c r="CT761" s="58"/>
      <c r="CU761" s="58"/>
      <c r="CV761" s="58"/>
      <c r="CW761" s="58"/>
      <c r="CX761" s="58"/>
      <c r="CY761" s="58"/>
      <c r="CZ761" s="58"/>
      <c r="DA761" s="58"/>
      <c r="DB761" s="58"/>
      <c r="DC761" s="58"/>
      <c r="DD761" s="58"/>
      <c r="DE761" s="58"/>
      <c r="DF761" s="58"/>
      <c r="DG761" s="58"/>
      <c r="DH761" s="58"/>
      <c r="DI761" s="58"/>
      <c r="DJ761" s="58"/>
      <c r="DK761" s="58"/>
    </row>
    <row r="762" spans="5:115" s="55" customFormat="1" ht="12.75" customHeight="1" hidden="1">
      <c r="E762" s="56"/>
      <c r="F762" s="57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8"/>
      <c r="R762" s="58"/>
      <c r="S762" s="54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8"/>
      <c r="BQ762" s="58"/>
      <c r="BR762" s="58"/>
      <c r="BS762" s="58"/>
      <c r="BT762" s="58"/>
      <c r="BU762" s="58"/>
      <c r="BV762" s="58"/>
      <c r="BW762" s="58"/>
      <c r="BX762" s="58"/>
      <c r="BY762" s="58"/>
      <c r="BZ762" s="58"/>
      <c r="CA762" s="58"/>
      <c r="CB762" s="58"/>
      <c r="CC762" s="58"/>
      <c r="CD762" s="58"/>
      <c r="CE762" s="58"/>
      <c r="CF762" s="58"/>
      <c r="CG762" s="58"/>
      <c r="CH762" s="58"/>
      <c r="CI762" s="58"/>
      <c r="CJ762" s="58"/>
      <c r="CK762" s="58"/>
      <c r="CL762" s="58"/>
      <c r="CM762" s="58"/>
      <c r="CN762" s="58"/>
      <c r="CO762" s="58"/>
      <c r="CP762" s="58"/>
      <c r="CQ762" s="58"/>
      <c r="CR762" s="58"/>
      <c r="CS762" s="58"/>
      <c r="CT762" s="58"/>
      <c r="CU762" s="58"/>
      <c r="CV762" s="58"/>
      <c r="CW762" s="58"/>
      <c r="CX762" s="58"/>
      <c r="CY762" s="58"/>
      <c r="CZ762" s="58"/>
      <c r="DA762" s="58"/>
      <c r="DB762" s="58"/>
      <c r="DC762" s="58"/>
      <c r="DD762" s="58"/>
      <c r="DE762" s="58"/>
      <c r="DF762" s="58"/>
      <c r="DG762" s="58"/>
      <c r="DH762" s="58"/>
      <c r="DI762" s="58"/>
      <c r="DJ762" s="58"/>
      <c r="DK762" s="58"/>
    </row>
    <row r="763" spans="5:115" s="55" customFormat="1" ht="12.75" customHeight="1" hidden="1">
      <c r="E763" s="56"/>
      <c r="F763" s="57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8"/>
      <c r="R763" s="58"/>
      <c r="S763" s="54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8"/>
      <c r="BQ763" s="58"/>
      <c r="BR763" s="58"/>
      <c r="BS763" s="58"/>
      <c r="BT763" s="58"/>
      <c r="BU763" s="58"/>
      <c r="BV763" s="58"/>
      <c r="BW763" s="58"/>
      <c r="BX763" s="58"/>
      <c r="BY763" s="58"/>
      <c r="BZ763" s="58"/>
      <c r="CA763" s="58"/>
      <c r="CB763" s="58"/>
      <c r="CC763" s="58"/>
      <c r="CD763" s="58"/>
      <c r="CE763" s="58"/>
      <c r="CF763" s="58"/>
      <c r="CG763" s="58"/>
      <c r="CH763" s="58"/>
      <c r="CI763" s="58"/>
      <c r="CJ763" s="58"/>
      <c r="CK763" s="58"/>
      <c r="CL763" s="58"/>
      <c r="CM763" s="58"/>
      <c r="CN763" s="58"/>
      <c r="CO763" s="58"/>
      <c r="CP763" s="58"/>
      <c r="CQ763" s="58"/>
      <c r="CR763" s="58"/>
      <c r="CS763" s="58"/>
      <c r="CT763" s="58"/>
      <c r="CU763" s="58"/>
      <c r="CV763" s="58"/>
      <c r="CW763" s="58"/>
      <c r="CX763" s="58"/>
      <c r="CY763" s="58"/>
      <c r="CZ763" s="58"/>
      <c r="DA763" s="58"/>
      <c r="DB763" s="58"/>
      <c r="DC763" s="58"/>
      <c r="DD763" s="58"/>
      <c r="DE763" s="58"/>
      <c r="DF763" s="58"/>
      <c r="DG763" s="58"/>
      <c r="DH763" s="58"/>
      <c r="DI763" s="58"/>
      <c r="DJ763" s="58"/>
      <c r="DK763" s="58"/>
    </row>
  </sheetData>
  <sheetProtection/>
  <mergeCells count="135">
    <mergeCell ref="D157:E157"/>
    <mergeCell ref="D158:E158"/>
    <mergeCell ref="D159:E159"/>
    <mergeCell ref="D161:E161"/>
    <mergeCell ref="D160:E160"/>
    <mergeCell ref="D123:E123"/>
    <mergeCell ref="D124:E124"/>
    <mergeCell ref="C125:E125"/>
    <mergeCell ref="D163:E163"/>
    <mergeCell ref="D170:E170"/>
    <mergeCell ref="D171:E171"/>
    <mergeCell ref="D166:E166"/>
    <mergeCell ref="D167:E167"/>
    <mergeCell ref="D168:E168"/>
    <mergeCell ref="A185:B185"/>
    <mergeCell ref="C185:S185"/>
    <mergeCell ref="D176:E176"/>
    <mergeCell ref="D177:E177"/>
    <mergeCell ref="A165:A175"/>
    <mergeCell ref="D165:E165"/>
    <mergeCell ref="B143:B149"/>
    <mergeCell ref="D143:E143"/>
    <mergeCell ref="D146:E146"/>
    <mergeCell ref="D149:E149"/>
    <mergeCell ref="A41:A150"/>
    <mergeCell ref="D48:E48"/>
    <mergeCell ref="D53:E53"/>
    <mergeCell ref="D56:E56"/>
    <mergeCell ref="D133:E133"/>
    <mergeCell ref="D142:E142"/>
    <mergeCell ref="D162:E162"/>
    <mergeCell ref="D131:E131"/>
    <mergeCell ref="D132:E132"/>
    <mergeCell ref="I184:S184"/>
    <mergeCell ref="D150:E150"/>
    <mergeCell ref="D152:E152"/>
    <mergeCell ref="D155:E155"/>
    <mergeCell ref="D164:E164"/>
    <mergeCell ref="D169:E169"/>
    <mergeCell ref="D156:E156"/>
    <mergeCell ref="D126:E126"/>
    <mergeCell ref="D127:E127"/>
    <mergeCell ref="D128:E128"/>
    <mergeCell ref="D129:E129"/>
    <mergeCell ref="D130:E130"/>
    <mergeCell ref="D113:E113"/>
    <mergeCell ref="D114:E114"/>
    <mergeCell ref="D115:E115"/>
    <mergeCell ref="C116:C122"/>
    <mergeCell ref="D116:E116"/>
    <mergeCell ref="D119:E119"/>
    <mergeCell ref="D122:E122"/>
    <mergeCell ref="D112:E112"/>
    <mergeCell ref="C100:C102"/>
    <mergeCell ref="D100:E100"/>
    <mergeCell ref="D101:E101"/>
    <mergeCell ref="D102:E102"/>
    <mergeCell ref="D103:E103"/>
    <mergeCell ref="D109:E109"/>
    <mergeCell ref="C97:E97"/>
    <mergeCell ref="D111:E111"/>
    <mergeCell ref="D110:E110"/>
    <mergeCell ref="D98:E98"/>
    <mergeCell ref="D99:E99"/>
    <mergeCell ref="D93:E93"/>
    <mergeCell ref="D94:E94"/>
    <mergeCell ref="D95:E95"/>
    <mergeCell ref="D104:E104"/>
    <mergeCell ref="D107:E107"/>
    <mergeCell ref="D108:E108"/>
    <mergeCell ref="D76:E76"/>
    <mergeCell ref="D77:E77"/>
    <mergeCell ref="D79:E79"/>
    <mergeCell ref="D80:E80"/>
    <mergeCell ref="D89:E89"/>
    <mergeCell ref="D92:E92"/>
    <mergeCell ref="D57:E57"/>
    <mergeCell ref="D58:E58"/>
    <mergeCell ref="D51:E51"/>
    <mergeCell ref="D96:E96"/>
    <mergeCell ref="D59:E59"/>
    <mergeCell ref="D61:E61"/>
    <mergeCell ref="D68:E68"/>
    <mergeCell ref="D73:E73"/>
    <mergeCell ref="C90:E90"/>
    <mergeCell ref="D91:E91"/>
    <mergeCell ref="D74:E74"/>
    <mergeCell ref="D75:E75"/>
    <mergeCell ref="D34:E34"/>
    <mergeCell ref="D50:E50"/>
    <mergeCell ref="C41:E41"/>
    <mergeCell ref="B42:B133"/>
    <mergeCell ref="C42:E42"/>
    <mergeCell ref="D43:E43"/>
    <mergeCell ref="D44:E44"/>
    <mergeCell ref="D45:E45"/>
    <mergeCell ref="D33:E33"/>
    <mergeCell ref="D23:E23"/>
    <mergeCell ref="D24:E24"/>
    <mergeCell ref="D52:E52"/>
    <mergeCell ref="D78:E78"/>
    <mergeCell ref="D38:E38"/>
    <mergeCell ref="D39:E39"/>
    <mergeCell ref="B40:E40"/>
    <mergeCell ref="D49:E49"/>
    <mergeCell ref="B34:B38"/>
    <mergeCell ref="C21:C22"/>
    <mergeCell ref="B11:C11"/>
    <mergeCell ref="D11:E11"/>
    <mergeCell ref="D12:E12"/>
    <mergeCell ref="A13:A39"/>
    <mergeCell ref="D13:E13"/>
    <mergeCell ref="B14:B24"/>
    <mergeCell ref="D14:E14"/>
    <mergeCell ref="D19:E19"/>
    <mergeCell ref="D25:E25"/>
    <mergeCell ref="A6:S6"/>
    <mergeCell ref="A8:C10"/>
    <mergeCell ref="D8:E10"/>
    <mergeCell ref="F8:F10"/>
    <mergeCell ref="G8:I8"/>
    <mergeCell ref="P8:S9"/>
    <mergeCell ref="G9:H9"/>
    <mergeCell ref="I9:I10"/>
    <mergeCell ref="J9:K9"/>
    <mergeCell ref="M8:M10"/>
    <mergeCell ref="N8:N10"/>
    <mergeCell ref="O8:O10"/>
    <mergeCell ref="J8:L8"/>
    <mergeCell ref="L9:L10"/>
    <mergeCell ref="E184:H184"/>
    <mergeCell ref="D35:E35"/>
    <mergeCell ref="D36:E36"/>
    <mergeCell ref="D37:E37"/>
    <mergeCell ref="D20:E20"/>
  </mergeCells>
  <printOptions/>
  <pageMargins left="0.17" right="0.17" top="0.75" bottom="0.75" header="0.3" footer="0.3"/>
  <pageSetup fitToHeight="0" fitToWidth="1" horizontalDpi="600" verticalDpi="600" orientation="landscape" paperSize="9" scale="75" r:id="rId1"/>
  <headerFooter alignWithMargins="0">
    <oddFooter>&amp;C&amp;8Pagina &amp;P din &amp;N&amp;R&amp;8Data &amp;D Ora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P10" sqref="P10"/>
    </sheetView>
  </sheetViews>
  <sheetFormatPr defaultColWidth="9.140625" defaultRowHeight="12.75"/>
  <cols>
    <col min="1" max="2" width="3.28125" style="0" customWidth="1"/>
    <col min="3" max="3" width="2.8515625" style="0" bestFit="1" customWidth="1"/>
    <col min="4" max="4" width="5.00390625" style="0" customWidth="1"/>
    <col min="5" max="5" width="43.421875" style="0" customWidth="1"/>
    <col min="6" max="6" width="6.57421875" style="0" bestFit="1" customWidth="1"/>
    <col min="7" max="7" width="9.28125" style="0" customWidth="1"/>
    <col min="8" max="8" width="10.8515625" style="0" customWidth="1"/>
    <col min="10" max="10" width="10.00390625" style="0" customWidth="1"/>
    <col min="11" max="11" width="10.7109375" style="0" customWidth="1"/>
    <col min="13" max="13" width="11.00390625" style="0" customWidth="1"/>
  </cols>
  <sheetData>
    <row r="1" spans="11:13" ht="12.75">
      <c r="K1" s="232"/>
      <c r="L1" s="232"/>
      <c r="M1" s="232"/>
    </row>
    <row r="2" spans="1:13" ht="15.75">
      <c r="A2" s="23"/>
      <c r="B2" s="1"/>
      <c r="C2" s="2"/>
      <c r="D2" s="1"/>
      <c r="E2" s="3" t="s">
        <v>268</v>
      </c>
      <c r="F2" s="4"/>
      <c r="G2" s="5"/>
      <c r="H2" s="5"/>
      <c r="I2" s="48"/>
      <c r="J2" s="17"/>
      <c r="K2" s="233" t="s">
        <v>389</v>
      </c>
      <c r="L2" s="233"/>
      <c r="M2" s="233"/>
    </row>
    <row r="3" spans="1:13" ht="15.75">
      <c r="A3" s="23"/>
      <c r="B3" s="1"/>
      <c r="C3" s="2"/>
      <c r="D3" s="1"/>
      <c r="E3" s="3" t="s">
        <v>282</v>
      </c>
      <c r="F3" s="4"/>
      <c r="G3" s="5"/>
      <c r="H3" s="5"/>
      <c r="I3" s="48"/>
      <c r="J3" s="17"/>
      <c r="K3" s="233" t="s">
        <v>390</v>
      </c>
      <c r="L3" s="233"/>
      <c r="M3" s="233"/>
    </row>
    <row r="4" spans="1:13" ht="15.75">
      <c r="A4" s="23"/>
      <c r="B4" s="1"/>
      <c r="C4" s="2"/>
      <c r="D4" s="1"/>
      <c r="E4" s="3"/>
      <c r="F4" s="4"/>
      <c r="G4" s="5"/>
      <c r="H4" s="5"/>
      <c r="I4" s="48"/>
      <c r="J4" s="17"/>
      <c r="K4" s="18"/>
      <c r="L4" s="48"/>
      <c r="M4" s="48"/>
    </row>
    <row r="5" spans="1:13" ht="15.75">
      <c r="A5" s="6"/>
      <c r="B5" s="6"/>
      <c r="C5" s="2"/>
      <c r="D5" s="6"/>
      <c r="E5" s="7"/>
      <c r="F5" s="8"/>
      <c r="G5" s="9"/>
      <c r="H5" s="9"/>
      <c r="I5" s="48"/>
      <c r="J5" s="17"/>
      <c r="K5" s="18"/>
      <c r="L5" s="50"/>
      <c r="M5" s="48"/>
    </row>
    <row r="6" spans="1:13" ht="18">
      <c r="A6" s="208" t="s">
        <v>328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spans="1:13" ht="15.75">
      <c r="A7" s="6"/>
      <c r="B7" s="6"/>
      <c r="C7" s="2"/>
      <c r="D7" s="6"/>
      <c r="E7" s="7"/>
      <c r="F7" s="8"/>
      <c r="G7" s="9"/>
      <c r="H7" s="9"/>
      <c r="I7" s="48"/>
      <c r="J7" s="17"/>
      <c r="K7" s="18"/>
      <c r="L7" s="48"/>
      <c r="M7" s="48"/>
    </row>
    <row r="8" spans="1:13" ht="15.75" thickBot="1">
      <c r="A8" s="10"/>
      <c r="B8" s="10"/>
      <c r="C8" s="11"/>
      <c r="D8" s="10"/>
      <c r="E8" s="12"/>
      <c r="F8" s="13"/>
      <c r="G8" s="22"/>
      <c r="H8" s="22"/>
      <c r="I8" s="48"/>
      <c r="J8" s="17"/>
      <c r="K8" s="18"/>
      <c r="L8" s="48"/>
      <c r="M8" s="53" t="s">
        <v>41</v>
      </c>
    </row>
    <row r="9" spans="1:13" ht="13.5" thickBot="1">
      <c r="A9" s="209"/>
      <c r="B9" s="210"/>
      <c r="C9" s="210"/>
      <c r="D9" s="211" t="s">
        <v>42</v>
      </c>
      <c r="E9" s="212"/>
      <c r="F9" s="206" t="s">
        <v>43</v>
      </c>
      <c r="G9" s="206" t="s">
        <v>357</v>
      </c>
      <c r="H9" s="206" t="s">
        <v>358</v>
      </c>
      <c r="I9" s="202" t="s">
        <v>373</v>
      </c>
      <c r="J9" s="200" t="s">
        <v>374</v>
      </c>
      <c r="K9" s="200" t="s">
        <v>375</v>
      </c>
      <c r="L9" s="204" t="s">
        <v>0</v>
      </c>
      <c r="M9" s="204"/>
    </row>
    <row r="10" spans="1:13" ht="72.75" customHeight="1" thickBot="1">
      <c r="A10" s="210"/>
      <c r="B10" s="210"/>
      <c r="C10" s="210"/>
      <c r="D10" s="212"/>
      <c r="E10" s="212"/>
      <c r="F10" s="212"/>
      <c r="G10" s="207"/>
      <c r="H10" s="207"/>
      <c r="I10" s="203"/>
      <c r="J10" s="201"/>
      <c r="K10" s="201"/>
      <c r="L10" s="51" t="s">
        <v>376</v>
      </c>
      <c r="M10" s="51" t="s">
        <v>377</v>
      </c>
    </row>
    <row r="11" spans="1:13" ht="13.5" thickBot="1">
      <c r="A11" s="27">
        <v>0</v>
      </c>
      <c r="B11" s="199">
        <v>1</v>
      </c>
      <c r="C11" s="199"/>
      <c r="D11" s="205">
        <v>2</v>
      </c>
      <c r="E11" s="205"/>
      <c r="F11" s="28">
        <v>3</v>
      </c>
      <c r="G11" s="28">
        <v>4</v>
      </c>
      <c r="H11" s="28">
        <v>5</v>
      </c>
      <c r="I11" s="49">
        <v>6</v>
      </c>
      <c r="J11" s="29">
        <v>7</v>
      </c>
      <c r="K11" s="29">
        <v>8</v>
      </c>
      <c r="L11" s="52">
        <v>9</v>
      </c>
      <c r="M11" s="52">
        <v>10</v>
      </c>
    </row>
    <row r="12" spans="1:13" ht="13.5" thickBot="1">
      <c r="A12" s="30" t="s">
        <v>20</v>
      </c>
      <c r="B12" s="25"/>
      <c r="C12" s="31"/>
      <c r="D12" s="189" t="s">
        <v>199</v>
      </c>
      <c r="E12" s="189"/>
      <c r="F12" s="33">
        <v>1</v>
      </c>
      <c r="G12" s="45">
        <f>G13+G16</f>
        <v>37241</v>
      </c>
      <c r="H12" s="45">
        <f>H13+H16</f>
        <v>37241</v>
      </c>
      <c r="I12" s="46">
        <f>H12/G12*100</f>
        <v>100</v>
      </c>
      <c r="J12" s="47">
        <f>G12*1.043</f>
        <v>38842.363</v>
      </c>
      <c r="K12" s="47">
        <f>J12*1.043</f>
        <v>40512.584609</v>
      </c>
      <c r="L12" s="47">
        <f>J12/G12*100</f>
        <v>104.3</v>
      </c>
      <c r="M12" s="47">
        <f>K12/J12*100</f>
        <v>104.3</v>
      </c>
    </row>
    <row r="13" spans="1:13" ht="13.5" thickBot="1">
      <c r="A13" s="187"/>
      <c r="B13" s="25">
        <v>1</v>
      </c>
      <c r="C13" s="31"/>
      <c r="D13" s="189" t="s">
        <v>253</v>
      </c>
      <c r="E13" s="189"/>
      <c r="F13" s="33">
        <v>2</v>
      </c>
      <c r="G13" s="45">
        <v>37238</v>
      </c>
      <c r="H13" s="45">
        <v>37238</v>
      </c>
      <c r="I13" s="46">
        <f>H13/G13*100</f>
        <v>100</v>
      </c>
      <c r="J13" s="47">
        <f>G13*1.043</f>
        <v>38839.234</v>
      </c>
      <c r="K13" s="47">
        <f aca="true" t="shared" si="0" ref="K13:K43">J13*1.043</f>
        <v>40509.321061999995</v>
      </c>
      <c r="L13" s="47">
        <f>J13/G13*100</f>
        <v>104.3</v>
      </c>
      <c r="M13" s="47">
        <f>K13/J13*100</f>
        <v>104.3</v>
      </c>
    </row>
    <row r="14" spans="1:13" ht="17.25" customHeight="1" thickBot="1">
      <c r="A14" s="187"/>
      <c r="B14" s="25"/>
      <c r="C14" s="31"/>
      <c r="D14" s="32" t="s">
        <v>21</v>
      </c>
      <c r="E14" s="34" t="s">
        <v>186</v>
      </c>
      <c r="F14" s="33">
        <v>3</v>
      </c>
      <c r="G14" s="45"/>
      <c r="H14" s="45"/>
      <c r="I14" s="46"/>
      <c r="J14" s="47"/>
      <c r="K14" s="47"/>
      <c r="L14" s="47"/>
      <c r="M14" s="47"/>
    </row>
    <row r="15" spans="1:13" ht="30.75" customHeight="1" thickBot="1">
      <c r="A15" s="187"/>
      <c r="B15" s="25"/>
      <c r="C15" s="31"/>
      <c r="D15" s="32" t="s">
        <v>22</v>
      </c>
      <c r="E15" s="34" t="s">
        <v>25</v>
      </c>
      <c r="F15" s="33">
        <v>4</v>
      </c>
      <c r="G15" s="45"/>
      <c r="H15" s="45"/>
      <c r="I15" s="46"/>
      <c r="J15" s="47"/>
      <c r="K15" s="47"/>
      <c r="L15" s="47"/>
      <c r="M15" s="47"/>
    </row>
    <row r="16" spans="1:13" ht="13.5" thickBot="1">
      <c r="A16" s="187"/>
      <c r="B16" s="25">
        <v>2</v>
      </c>
      <c r="C16" s="31"/>
      <c r="D16" s="189" t="s">
        <v>89</v>
      </c>
      <c r="E16" s="189"/>
      <c r="F16" s="33">
        <v>5</v>
      </c>
      <c r="G16" s="45">
        <v>3</v>
      </c>
      <c r="H16" s="45">
        <v>3</v>
      </c>
      <c r="I16" s="46">
        <f>H16/G16*100</f>
        <v>100</v>
      </c>
      <c r="J16" s="47">
        <f>G16*1.043</f>
        <v>3.1289999999999996</v>
      </c>
      <c r="K16" s="47">
        <f t="shared" si="0"/>
        <v>3.2635469999999995</v>
      </c>
      <c r="L16" s="47">
        <f>J16/G16*100</f>
        <v>104.3</v>
      </c>
      <c r="M16" s="47">
        <f>K16/J16*100</f>
        <v>104.3</v>
      </c>
    </row>
    <row r="17" spans="1:13" ht="13.5" thickBot="1">
      <c r="A17" s="187"/>
      <c r="B17" s="25">
        <v>3</v>
      </c>
      <c r="C17" s="31"/>
      <c r="D17" s="189" t="s">
        <v>1</v>
      </c>
      <c r="E17" s="189"/>
      <c r="F17" s="33">
        <v>6</v>
      </c>
      <c r="G17" s="45"/>
      <c r="H17" s="45"/>
      <c r="I17" s="46"/>
      <c r="J17" s="47"/>
      <c r="K17" s="47"/>
      <c r="L17" s="47"/>
      <c r="M17" s="47"/>
    </row>
    <row r="18" spans="1:13" ht="13.5" thickBot="1">
      <c r="A18" s="30" t="s">
        <v>10</v>
      </c>
      <c r="B18" s="25"/>
      <c r="C18" s="31"/>
      <c r="D18" s="189" t="s">
        <v>254</v>
      </c>
      <c r="E18" s="189"/>
      <c r="F18" s="33">
        <v>7</v>
      </c>
      <c r="G18" s="45">
        <f>G19+G32</f>
        <v>36904</v>
      </c>
      <c r="H18" s="45">
        <f>H19+H32</f>
        <v>36904</v>
      </c>
      <c r="I18" s="46">
        <f aca="true" t="shared" si="1" ref="I18:I25">H18/G18*100</f>
        <v>100</v>
      </c>
      <c r="J18" s="47">
        <f aca="true" t="shared" si="2" ref="J18:J24">G18*1.043</f>
        <v>38490.871999999996</v>
      </c>
      <c r="K18" s="47">
        <f t="shared" si="0"/>
        <v>40145.97949599999</v>
      </c>
      <c r="L18" s="47">
        <f aca="true" t="shared" si="3" ref="L18:L25">J18/G18*100</f>
        <v>104.3</v>
      </c>
      <c r="M18" s="47">
        <f aca="true" t="shared" si="4" ref="M18:M25">K18/J18*100</f>
        <v>104.3</v>
      </c>
    </row>
    <row r="19" spans="1:13" ht="13.5" thickBot="1">
      <c r="A19" s="187"/>
      <c r="B19" s="25">
        <v>1</v>
      </c>
      <c r="C19" s="31"/>
      <c r="D19" s="189" t="s">
        <v>2</v>
      </c>
      <c r="E19" s="194"/>
      <c r="F19" s="33">
        <v>8</v>
      </c>
      <c r="G19" s="45">
        <f>G20+G21+G22+G30</f>
        <v>36904</v>
      </c>
      <c r="H19" s="45">
        <f>H20+H21+H22+H30</f>
        <v>36904</v>
      </c>
      <c r="I19" s="46">
        <f t="shared" si="1"/>
        <v>100</v>
      </c>
      <c r="J19" s="47">
        <f t="shared" si="2"/>
        <v>38490.871999999996</v>
      </c>
      <c r="K19" s="47">
        <f t="shared" si="0"/>
        <v>40145.97949599999</v>
      </c>
      <c r="L19" s="47">
        <f t="shared" si="3"/>
        <v>104.3</v>
      </c>
      <c r="M19" s="47">
        <f t="shared" si="4"/>
        <v>104.3</v>
      </c>
    </row>
    <row r="20" spans="1:13" ht="13.5" thickBot="1">
      <c r="A20" s="187"/>
      <c r="B20" s="195"/>
      <c r="C20" s="35" t="s">
        <v>96</v>
      </c>
      <c r="D20" s="189" t="s">
        <v>183</v>
      </c>
      <c r="E20" s="189"/>
      <c r="F20" s="33">
        <v>9</v>
      </c>
      <c r="G20" s="45">
        <v>8273</v>
      </c>
      <c r="H20" s="45">
        <v>8488</v>
      </c>
      <c r="I20" s="46">
        <f t="shared" si="1"/>
        <v>102.59881542366736</v>
      </c>
      <c r="J20" s="47">
        <f t="shared" si="2"/>
        <v>8628.739</v>
      </c>
      <c r="K20" s="47">
        <f t="shared" si="0"/>
        <v>8999.774776999999</v>
      </c>
      <c r="L20" s="47">
        <f t="shared" si="3"/>
        <v>104.3</v>
      </c>
      <c r="M20" s="47">
        <f t="shared" si="4"/>
        <v>104.3</v>
      </c>
    </row>
    <row r="21" spans="1:13" ht="13.5" thickBot="1">
      <c r="A21" s="187"/>
      <c r="B21" s="196"/>
      <c r="C21" s="36" t="s">
        <v>97</v>
      </c>
      <c r="D21" s="189" t="s">
        <v>102</v>
      </c>
      <c r="E21" s="194"/>
      <c r="F21" s="33">
        <v>10</v>
      </c>
      <c r="G21" s="45">
        <v>894</v>
      </c>
      <c r="H21" s="45">
        <v>994</v>
      </c>
      <c r="I21" s="46">
        <f t="shared" si="1"/>
        <v>111.18568232662192</v>
      </c>
      <c r="J21" s="47">
        <f t="shared" si="2"/>
        <v>932.4419999999999</v>
      </c>
      <c r="K21" s="47">
        <f t="shared" si="0"/>
        <v>972.5370059999998</v>
      </c>
      <c r="L21" s="47">
        <f t="shared" si="3"/>
        <v>104.3</v>
      </c>
      <c r="M21" s="47">
        <f t="shared" si="4"/>
        <v>104.3</v>
      </c>
    </row>
    <row r="22" spans="1:13" ht="13.5" thickBot="1">
      <c r="A22" s="187"/>
      <c r="B22" s="196"/>
      <c r="C22" s="37" t="s">
        <v>100</v>
      </c>
      <c r="D22" s="197" t="s">
        <v>192</v>
      </c>
      <c r="E22" s="189"/>
      <c r="F22" s="33">
        <v>11</v>
      </c>
      <c r="G22" s="45">
        <f>G23+G28+G29+G26</f>
        <v>27354</v>
      </c>
      <c r="H22" s="45">
        <f>H23+H28+H29+H26</f>
        <v>27039</v>
      </c>
      <c r="I22" s="46">
        <f t="shared" si="1"/>
        <v>98.84843167361264</v>
      </c>
      <c r="J22" s="47">
        <f t="shared" si="2"/>
        <v>28530.221999999998</v>
      </c>
      <c r="K22" s="47">
        <f t="shared" si="0"/>
        <v>29757.021545999996</v>
      </c>
      <c r="L22" s="47">
        <f t="shared" si="3"/>
        <v>104.3</v>
      </c>
      <c r="M22" s="47">
        <f t="shared" si="4"/>
        <v>104.3</v>
      </c>
    </row>
    <row r="23" spans="1:13" ht="32.25" customHeight="1" thickBot="1">
      <c r="A23" s="187"/>
      <c r="B23" s="196"/>
      <c r="C23" s="38"/>
      <c r="D23" s="39" t="s">
        <v>190</v>
      </c>
      <c r="E23" s="26" t="s">
        <v>200</v>
      </c>
      <c r="F23" s="33">
        <v>12</v>
      </c>
      <c r="G23" s="45">
        <f>G24+G25</f>
        <v>25509</v>
      </c>
      <c r="H23" s="45">
        <f>H24+H25</f>
        <v>25194</v>
      </c>
      <c r="I23" s="46">
        <f t="shared" si="1"/>
        <v>98.76514171468894</v>
      </c>
      <c r="J23" s="47">
        <f t="shared" si="2"/>
        <v>26605.887</v>
      </c>
      <c r="K23" s="47">
        <f t="shared" si="0"/>
        <v>27749.940140999995</v>
      </c>
      <c r="L23" s="47">
        <f t="shared" si="3"/>
        <v>104.3</v>
      </c>
      <c r="M23" s="47">
        <f t="shared" si="4"/>
        <v>104.3</v>
      </c>
    </row>
    <row r="24" spans="1:13" ht="13.5" thickBot="1">
      <c r="A24" s="187"/>
      <c r="B24" s="196"/>
      <c r="C24" s="38"/>
      <c r="D24" s="40" t="s">
        <v>130</v>
      </c>
      <c r="E24" s="32" t="s">
        <v>98</v>
      </c>
      <c r="F24" s="33">
        <v>13</v>
      </c>
      <c r="G24" s="45">
        <v>23452</v>
      </c>
      <c r="H24" s="45">
        <v>23137</v>
      </c>
      <c r="I24" s="46">
        <f t="shared" si="1"/>
        <v>98.65683097390414</v>
      </c>
      <c r="J24" s="47">
        <f t="shared" si="2"/>
        <v>24460.435999999998</v>
      </c>
      <c r="K24" s="47">
        <f t="shared" si="0"/>
        <v>25512.234747999995</v>
      </c>
      <c r="L24" s="47">
        <f t="shared" si="3"/>
        <v>104.3</v>
      </c>
      <c r="M24" s="47">
        <f t="shared" si="4"/>
        <v>104.3</v>
      </c>
    </row>
    <row r="25" spans="1:13" ht="13.5" thickBot="1">
      <c r="A25" s="187"/>
      <c r="B25" s="196"/>
      <c r="C25" s="38"/>
      <c r="D25" s="40" t="s">
        <v>131</v>
      </c>
      <c r="E25" s="32" t="s">
        <v>140</v>
      </c>
      <c r="F25" s="33">
        <v>14</v>
      </c>
      <c r="G25" s="45">
        <v>2057</v>
      </c>
      <c r="H25" s="45">
        <v>2057</v>
      </c>
      <c r="I25" s="46">
        <f t="shared" si="1"/>
        <v>100</v>
      </c>
      <c r="J25" s="47">
        <v>2146</v>
      </c>
      <c r="K25" s="47">
        <f t="shared" si="0"/>
        <v>2238.278</v>
      </c>
      <c r="L25" s="47">
        <f t="shared" si="3"/>
        <v>104.32668935342733</v>
      </c>
      <c r="M25" s="47">
        <f t="shared" si="4"/>
        <v>104.3</v>
      </c>
    </row>
    <row r="26" spans="1:13" ht="23.25" customHeight="1" thickBot="1">
      <c r="A26" s="187"/>
      <c r="B26" s="196"/>
      <c r="C26" s="38"/>
      <c r="D26" s="40" t="s">
        <v>132</v>
      </c>
      <c r="E26" s="32" t="s">
        <v>99</v>
      </c>
      <c r="F26" s="33">
        <v>15</v>
      </c>
      <c r="G26" s="45"/>
      <c r="H26" s="45"/>
      <c r="I26" s="46"/>
      <c r="J26" s="47"/>
      <c r="K26" s="47"/>
      <c r="L26" s="47"/>
      <c r="M26" s="47"/>
    </row>
    <row r="27" spans="1:13" ht="27" customHeight="1" thickBot="1">
      <c r="A27" s="187"/>
      <c r="B27" s="196"/>
      <c r="C27" s="38"/>
      <c r="D27" s="40"/>
      <c r="E27" s="41" t="s">
        <v>184</v>
      </c>
      <c r="F27" s="33">
        <v>16</v>
      </c>
      <c r="G27" s="45"/>
      <c r="H27" s="45"/>
      <c r="I27" s="46"/>
      <c r="J27" s="47"/>
      <c r="K27" s="47"/>
      <c r="L27" s="47"/>
      <c r="M27" s="47"/>
    </row>
    <row r="28" spans="1:13" ht="43.5" customHeight="1" thickBot="1">
      <c r="A28" s="187"/>
      <c r="B28" s="196"/>
      <c r="C28" s="38"/>
      <c r="D28" s="40" t="s">
        <v>133</v>
      </c>
      <c r="E28" s="32" t="s">
        <v>234</v>
      </c>
      <c r="F28" s="33">
        <v>17</v>
      </c>
      <c r="G28" s="45">
        <v>1305</v>
      </c>
      <c r="H28" s="45">
        <v>1305</v>
      </c>
      <c r="I28" s="46">
        <f>H28/G28*100</f>
        <v>100</v>
      </c>
      <c r="J28" s="47">
        <f>G28*1.043</f>
        <v>1361.115</v>
      </c>
      <c r="K28" s="47">
        <f t="shared" si="0"/>
        <v>1419.6429449999998</v>
      </c>
      <c r="L28" s="47">
        <f>J28/G28*100</f>
        <v>104.3</v>
      </c>
      <c r="M28" s="47">
        <f>K28/J28*100</f>
        <v>104.3</v>
      </c>
    </row>
    <row r="29" spans="1:13" ht="27" customHeight="1" thickBot="1">
      <c r="A29" s="187"/>
      <c r="B29" s="196"/>
      <c r="C29" s="42"/>
      <c r="D29" s="40" t="s">
        <v>134</v>
      </c>
      <c r="E29" s="32" t="s">
        <v>329</v>
      </c>
      <c r="F29" s="33">
        <v>18</v>
      </c>
      <c r="G29" s="45">
        <v>540</v>
      </c>
      <c r="H29" s="45">
        <v>540</v>
      </c>
      <c r="I29" s="46">
        <f>H29/G29*100</f>
        <v>100</v>
      </c>
      <c r="J29" s="47">
        <f>G29*1.043</f>
        <v>563.2199999999999</v>
      </c>
      <c r="K29" s="47">
        <f t="shared" si="0"/>
        <v>587.4384599999998</v>
      </c>
      <c r="L29" s="47">
        <f>J29/G29*100</f>
        <v>104.3</v>
      </c>
      <c r="M29" s="47">
        <f>K29/J29*100</f>
        <v>104.3</v>
      </c>
    </row>
    <row r="30" spans="1:13" ht="13.5" thickBot="1">
      <c r="A30" s="187"/>
      <c r="B30" s="196"/>
      <c r="C30" s="43" t="s">
        <v>101</v>
      </c>
      <c r="D30" s="189" t="s">
        <v>223</v>
      </c>
      <c r="E30" s="194"/>
      <c r="F30" s="33">
        <v>19</v>
      </c>
      <c r="G30" s="45">
        <v>383</v>
      </c>
      <c r="H30" s="45">
        <v>383</v>
      </c>
      <c r="I30" s="46">
        <f>H30/G30*100</f>
        <v>100</v>
      </c>
      <c r="J30" s="47">
        <v>400</v>
      </c>
      <c r="K30" s="47">
        <f t="shared" si="0"/>
        <v>417.2</v>
      </c>
      <c r="L30" s="47">
        <f>J30/G30*100</f>
        <v>104.43864229765015</v>
      </c>
      <c r="M30" s="47">
        <f>K30/J30*100</f>
        <v>104.3</v>
      </c>
    </row>
    <row r="31" spans="1:13" ht="13.5" thickBot="1">
      <c r="A31" s="187"/>
      <c r="B31" s="25">
        <v>2</v>
      </c>
      <c r="C31" s="31"/>
      <c r="D31" s="189" t="s">
        <v>90</v>
      </c>
      <c r="E31" s="189"/>
      <c r="F31" s="33">
        <v>20</v>
      </c>
      <c r="G31" s="45"/>
      <c r="H31" s="45"/>
      <c r="I31" s="46"/>
      <c r="J31" s="47"/>
      <c r="K31" s="47"/>
      <c r="L31" s="47"/>
      <c r="M31" s="47"/>
    </row>
    <row r="32" spans="1:13" ht="13.5" thickBot="1">
      <c r="A32" s="187"/>
      <c r="B32" s="25">
        <v>3</v>
      </c>
      <c r="C32" s="31"/>
      <c r="D32" s="189" t="s">
        <v>3</v>
      </c>
      <c r="E32" s="189"/>
      <c r="F32" s="33">
        <v>21</v>
      </c>
      <c r="G32" s="45"/>
      <c r="H32" s="45"/>
      <c r="I32" s="46"/>
      <c r="J32" s="47"/>
      <c r="K32" s="47"/>
      <c r="L32" s="47"/>
      <c r="M32" s="47"/>
    </row>
    <row r="33" spans="1:13" ht="13.5" thickBot="1">
      <c r="A33" s="30" t="s">
        <v>13</v>
      </c>
      <c r="B33" s="25"/>
      <c r="C33" s="31"/>
      <c r="D33" s="189" t="s">
        <v>4</v>
      </c>
      <c r="E33" s="189"/>
      <c r="F33" s="33">
        <v>22</v>
      </c>
      <c r="G33" s="45">
        <f>G12-G18</f>
        <v>337</v>
      </c>
      <c r="H33" s="45">
        <f>H12-H18</f>
        <v>337</v>
      </c>
      <c r="I33" s="46">
        <f>H33/G33*100</f>
        <v>100</v>
      </c>
      <c r="J33" s="47">
        <f>G33*1.043</f>
        <v>351.491</v>
      </c>
      <c r="K33" s="47">
        <f t="shared" si="0"/>
        <v>366.60511299999996</v>
      </c>
      <c r="L33" s="47">
        <f>J33/G33*100</f>
        <v>104.3</v>
      </c>
      <c r="M33" s="47">
        <f>K33/J33*100</f>
        <v>104.3</v>
      </c>
    </row>
    <row r="34" spans="1:13" ht="13.5" thickBot="1">
      <c r="A34" s="30" t="s">
        <v>14</v>
      </c>
      <c r="B34" s="25"/>
      <c r="C34" s="31"/>
      <c r="D34" s="189" t="s">
        <v>91</v>
      </c>
      <c r="E34" s="189"/>
      <c r="F34" s="33">
        <v>23</v>
      </c>
      <c r="G34" s="45">
        <v>37</v>
      </c>
      <c r="H34" s="45">
        <v>37</v>
      </c>
      <c r="I34" s="46">
        <f>H34/G34*100</f>
        <v>100</v>
      </c>
      <c r="J34" s="47">
        <v>38</v>
      </c>
      <c r="K34" s="47">
        <f t="shared" si="0"/>
        <v>39.634</v>
      </c>
      <c r="L34" s="47">
        <f>J34/G34*100</f>
        <v>102.7027027027027</v>
      </c>
      <c r="M34" s="47">
        <f>K34/J34*100</f>
        <v>104.3</v>
      </c>
    </row>
    <row r="35" spans="1:13" ht="13.5" thickBot="1">
      <c r="A35" s="30" t="s">
        <v>15</v>
      </c>
      <c r="B35" s="25"/>
      <c r="C35" s="31"/>
      <c r="D35" s="189" t="s">
        <v>92</v>
      </c>
      <c r="E35" s="189"/>
      <c r="F35" s="33">
        <v>24</v>
      </c>
      <c r="G35" s="45">
        <f>G33-G34</f>
        <v>300</v>
      </c>
      <c r="H35" s="45">
        <f>H33-H34</f>
        <v>300</v>
      </c>
      <c r="I35" s="46">
        <f>H35/G35*100</f>
        <v>100</v>
      </c>
      <c r="J35" s="47">
        <f>G35*1.043</f>
        <v>312.9</v>
      </c>
      <c r="K35" s="47">
        <f t="shared" si="0"/>
        <v>326.3547</v>
      </c>
      <c r="L35" s="47">
        <f>J35/G35*100</f>
        <v>104.3</v>
      </c>
      <c r="M35" s="47">
        <f>K35/J35*100</f>
        <v>104.3</v>
      </c>
    </row>
    <row r="36" spans="1:13" ht="13.5" thickBot="1">
      <c r="A36" s="187"/>
      <c r="B36" s="25">
        <v>1</v>
      </c>
      <c r="C36" s="31"/>
      <c r="D36" s="189" t="s">
        <v>45</v>
      </c>
      <c r="E36" s="189"/>
      <c r="F36" s="33">
        <v>25</v>
      </c>
      <c r="G36" s="45"/>
      <c r="H36" s="45"/>
      <c r="I36" s="46"/>
      <c r="J36" s="47"/>
      <c r="K36" s="47"/>
      <c r="L36" s="47"/>
      <c r="M36" s="47"/>
    </row>
    <row r="37" spans="1:13" ht="13.5" thickBot="1">
      <c r="A37" s="187"/>
      <c r="B37" s="25">
        <v>2</v>
      </c>
      <c r="C37" s="31"/>
      <c r="D37" s="189" t="s">
        <v>46</v>
      </c>
      <c r="E37" s="189"/>
      <c r="F37" s="33">
        <v>26</v>
      </c>
      <c r="G37" s="45"/>
      <c r="H37" s="45"/>
      <c r="I37" s="46"/>
      <c r="J37" s="47"/>
      <c r="K37" s="47"/>
      <c r="L37" s="47"/>
      <c r="M37" s="47"/>
    </row>
    <row r="38" spans="1:13" ht="13.5" thickBot="1">
      <c r="A38" s="187"/>
      <c r="B38" s="25">
        <v>3</v>
      </c>
      <c r="C38" s="31"/>
      <c r="D38" s="189" t="s">
        <v>273</v>
      </c>
      <c r="E38" s="189"/>
      <c r="F38" s="33">
        <v>27</v>
      </c>
      <c r="G38" s="45"/>
      <c r="H38" s="45"/>
      <c r="I38" s="46"/>
      <c r="J38" s="47"/>
      <c r="K38" s="47"/>
      <c r="L38" s="47"/>
      <c r="M38" s="47"/>
    </row>
    <row r="39" spans="1:13" ht="13.5" thickBot="1">
      <c r="A39" s="187"/>
      <c r="B39" s="25">
        <v>4</v>
      </c>
      <c r="C39" s="31"/>
      <c r="D39" s="192" t="s">
        <v>191</v>
      </c>
      <c r="E39" s="193"/>
      <c r="F39" s="33">
        <v>28</v>
      </c>
      <c r="G39" s="45"/>
      <c r="H39" s="45"/>
      <c r="I39" s="46"/>
      <c r="J39" s="47"/>
      <c r="K39" s="47"/>
      <c r="L39" s="47"/>
      <c r="M39" s="47"/>
    </row>
    <row r="40" spans="1:13" ht="13.5" thickBot="1">
      <c r="A40" s="187"/>
      <c r="B40" s="25">
        <v>5</v>
      </c>
      <c r="C40" s="31"/>
      <c r="D40" s="189" t="s">
        <v>264</v>
      </c>
      <c r="E40" s="189"/>
      <c r="F40" s="33">
        <v>29</v>
      </c>
      <c r="G40" s="45">
        <v>120</v>
      </c>
      <c r="H40" s="45">
        <v>120</v>
      </c>
      <c r="I40" s="46">
        <f>H40/G40*100</f>
        <v>100</v>
      </c>
      <c r="J40" s="47">
        <f>G40*1.043</f>
        <v>125.16</v>
      </c>
      <c r="K40" s="47">
        <f t="shared" si="0"/>
        <v>130.54188</v>
      </c>
      <c r="L40" s="47">
        <f>J40/G40*100</f>
        <v>104.3</v>
      </c>
      <c r="M40" s="47">
        <f>K40/J40*100</f>
        <v>104.3</v>
      </c>
    </row>
    <row r="41" spans="1:13" ht="13.5" thickBot="1">
      <c r="A41" s="187"/>
      <c r="B41" s="25">
        <v>6</v>
      </c>
      <c r="C41" s="31"/>
      <c r="D41" s="189" t="s">
        <v>255</v>
      </c>
      <c r="E41" s="189"/>
      <c r="F41" s="33">
        <v>30</v>
      </c>
      <c r="G41" s="45"/>
      <c r="H41" s="45"/>
      <c r="I41" s="46"/>
      <c r="J41" s="47"/>
      <c r="K41" s="47"/>
      <c r="L41" s="47"/>
      <c r="M41" s="47"/>
    </row>
    <row r="42" spans="1:13" ht="13.5" thickBot="1">
      <c r="A42" s="187"/>
      <c r="B42" s="25">
        <v>7</v>
      </c>
      <c r="C42" s="31"/>
      <c r="D42" s="192" t="s">
        <v>235</v>
      </c>
      <c r="E42" s="197"/>
      <c r="F42" s="33">
        <v>31</v>
      </c>
      <c r="G42" s="45">
        <v>30</v>
      </c>
      <c r="H42" s="45">
        <v>30</v>
      </c>
      <c r="I42" s="46">
        <f>H42/G42*100</f>
        <v>100</v>
      </c>
      <c r="J42" s="47">
        <f>G42*1.043</f>
        <v>31.29</v>
      </c>
      <c r="K42" s="47">
        <f t="shared" si="0"/>
        <v>32.63547</v>
      </c>
      <c r="L42" s="47">
        <f>J42/G42*100</f>
        <v>104.3</v>
      </c>
      <c r="M42" s="47">
        <f>K42/J42*100</f>
        <v>104.3</v>
      </c>
    </row>
    <row r="43" spans="1:13" ht="13.5" thickBot="1">
      <c r="A43" s="187"/>
      <c r="B43" s="25">
        <v>8</v>
      </c>
      <c r="C43" s="31"/>
      <c r="D43" s="189" t="s">
        <v>93</v>
      </c>
      <c r="E43" s="189"/>
      <c r="F43" s="33">
        <v>32</v>
      </c>
      <c r="G43" s="45">
        <v>150</v>
      </c>
      <c r="H43" s="45">
        <v>150</v>
      </c>
      <c r="I43" s="46">
        <f>H43/G43*100</f>
        <v>100</v>
      </c>
      <c r="J43" s="47">
        <f>G43*1.043</f>
        <v>156.45</v>
      </c>
      <c r="K43" s="47">
        <f t="shared" si="0"/>
        <v>163.17735</v>
      </c>
      <c r="L43" s="47">
        <f>J43/G43*100</f>
        <v>104.3</v>
      </c>
      <c r="M43" s="47">
        <f>K43/J43*100</f>
        <v>104.3</v>
      </c>
    </row>
    <row r="44" spans="1:13" ht="13.5" thickBot="1">
      <c r="A44" s="187"/>
      <c r="B44" s="25"/>
      <c r="C44" s="31" t="s">
        <v>21</v>
      </c>
      <c r="D44" s="189" t="s">
        <v>238</v>
      </c>
      <c r="E44" s="189"/>
      <c r="F44" s="33">
        <v>33</v>
      </c>
      <c r="G44" s="45"/>
      <c r="H44" s="45"/>
      <c r="I44" s="46"/>
      <c r="J44" s="47"/>
      <c r="K44" s="47"/>
      <c r="L44" s="47"/>
      <c r="M44" s="47"/>
    </row>
    <row r="45" spans="1:13" ht="13.5" thickBot="1">
      <c r="A45" s="187"/>
      <c r="B45" s="25"/>
      <c r="C45" s="31" t="s">
        <v>22</v>
      </c>
      <c r="D45" s="192" t="s">
        <v>239</v>
      </c>
      <c r="E45" s="197"/>
      <c r="F45" s="33" t="s">
        <v>237</v>
      </c>
      <c r="G45" s="45"/>
      <c r="H45" s="45"/>
      <c r="I45" s="46"/>
      <c r="J45" s="47"/>
      <c r="K45" s="47"/>
      <c r="L45" s="47"/>
      <c r="M45" s="47"/>
    </row>
    <row r="46" spans="1:13" ht="13.5" thickBot="1">
      <c r="A46" s="187"/>
      <c r="B46" s="25"/>
      <c r="C46" s="31" t="s">
        <v>24</v>
      </c>
      <c r="D46" s="189" t="s">
        <v>193</v>
      </c>
      <c r="E46" s="189"/>
      <c r="F46" s="33">
        <v>34</v>
      </c>
      <c r="G46" s="45"/>
      <c r="H46" s="45"/>
      <c r="I46" s="46"/>
      <c r="J46" s="47"/>
      <c r="K46" s="47"/>
      <c r="L46" s="47"/>
      <c r="M46" s="47"/>
    </row>
    <row r="47" spans="1:13" ht="13.5" thickBot="1">
      <c r="A47" s="187"/>
      <c r="B47" s="25">
        <v>9</v>
      </c>
      <c r="C47" s="31"/>
      <c r="D47" s="189" t="s">
        <v>256</v>
      </c>
      <c r="E47" s="189"/>
      <c r="F47" s="33">
        <v>35</v>
      </c>
      <c r="G47" s="45"/>
      <c r="H47" s="45"/>
      <c r="I47" s="46"/>
      <c r="J47" s="47"/>
      <c r="K47" s="47"/>
      <c r="L47" s="47"/>
      <c r="M47" s="47"/>
    </row>
    <row r="48" spans="1:13" ht="13.5" thickBot="1">
      <c r="A48" s="30" t="s">
        <v>16</v>
      </c>
      <c r="B48" s="25"/>
      <c r="C48" s="31"/>
      <c r="D48" s="189" t="s">
        <v>5</v>
      </c>
      <c r="E48" s="189"/>
      <c r="F48" s="33">
        <v>36</v>
      </c>
      <c r="G48" s="45"/>
      <c r="H48" s="45"/>
      <c r="I48" s="46"/>
      <c r="J48" s="47"/>
      <c r="K48" s="47"/>
      <c r="L48" s="47"/>
      <c r="M48" s="47"/>
    </row>
    <row r="49" spans="1:13" ht="26.25" thickBot="1">
      <c r="A49" s="30" t="s">
        <v>17</v>
      </c>
      <c r="B49" s="25"/>
      <c r="C49" s="31"/>
      <c r="D49" s="189" t="s">
        <v>103</v>
      </c>
      <c r="E49" s="189"/>
      <c r="F49" s="33">
        <v>37</v>
      </c>
      <c r="G49" s="45"/>
      <c r="H49" s="45"/>
      <c r="I49" s="46"/>
      <c r="J49" s="47"/>
      <c r="K49" s="47"/>
      <c r="L49" s="47"/>
      <c r="M49" s="47"/>
    </row>
    <row r="50" spans="1:13" ht="13.5" thickBot="1">
      <c r="A50" s="30"/>
      <c r="B50" s="25"/>
      <c r="C50" s="31" t="s">
        <v>21</v>
      </c>
      <c r="D50" s="189" t="s">
        <v>31</v>
      </c>
      <c r="E50" s="189"/>
      <c r="F50" s="33">
        <v>38</v>
      </c>
      <c r="G50" s="45"/>
      <c r="H50" s="45"/>
      <c r="I50" s="46"/>
      <c r="J50" s="47"/>
      <c r="K50" s="47"/>
      <c r="L50" s="47"/>
      <c r="M50" s="47"/>
    </row>
    <row r="51" spans="1:13" ht="13.5" thickBot="1">
      <c r="A51" s="30"/>
      <c r="B51" s="25"/>
      <c r="C51" s="31" t="s">
        <v>22</v>
      </c>
      <c r="D51" s="189" t="s">
        <v>104</v>
      </c>
      <c r="E51" s="189"/>
      <c r="F51" s="33">
        <v>39</v>
      </c>
      <c r="G51" s="45"/>
      <c r="H51" s="45"/>
      <c r="I51" s="46"/>
      <c r="J51" s="47"/>
      <c r="K51" s="47"/>
      <c r="L51" s="47"/>
      <c r="M51" s="47"/>
    </row>
    <row r="52" spans="1:13" ht="13.5" thickBot="1">
      <c r="A52" s="30"/>
      <c r="B52" s="25"/>
      <c r="C52" s="31" t="s">
        <v>24</v>
      </c>
      <c r="D52" s="189" t="s">
        <v>105</v>
      </c>
      <c r="E52" s="189"/>
      <c r="F52" s="33">
        <v>40</v>
      </c>
      <c r="G52" s="45"/>
      <c r="H52" s="45"/>
      <c r="I52" s="46"/>
      <c r="J52" s="47"/>
      <c r="K52" s="47"/>
      <c r="L52" s="47"/>
      <c r="M52" s="47"/>
    </row>
    <row r="53" spans="1:13" ht="13.5" thickBot="1">
      <c r="A53" s="30"/>
      <c r="B53" s="25"/>
      <c r="C53" s="31" t="s">
        <v>26</v>
      </c>
      <c r="D53" s="189" t="s">
        <v>39</v>
      </c>
      <c r="E53" s="189"/>
      <c r="F53" s="33">
        <v>41</v>
      </c>
      <c r="G53" s="45"/>
      <c r="H53" s="45"/>
      <c r="I53" s="46"/>
      <c r="J53" s="47"/>
      <c r="K53" s="47"/>
      <c r="L53" s="47"/>
      <c r="M53" s="47"/>
    </row>
    <row r="54" spans="1:13" ht="13.5" thickBot="1">
      <c r="A54" s="30"/>
      <c r="B54" s="25"/>
      <c r="C54" s="31" t="s">
        <v>27</v>
      </c>
      <c r="D54" s="189" t="s">
        <v>40</v>
      </c>
      <c r="E54" s="189"/>
      <c r="F54" s="33">
        <v>42</v>
      </c>
      <c r="G54" s="45"/>
      <c r="H54" s="45"/>
      <c r="I54" s="46"/>
      <c r="J54" s="47"/>
      <c r="K54" s="47"/>
      <c r="L54" s="47"/>
      <c r="M54" s="47"/>
    </row>
    <row r="55" spans="1:13" ht="26.25" thickBot="1">
      <c r="A55" s="30" t="s">
        <v>18</v>
      </c>
      <c r="B55" s="25"/>
      <c r="C55" s="31"/>
      <c r="D55" s="189" t="s">
        <v>6</v>
      </c>
      <c r="E55" s="189"/>
      <c r="F55" s="33">
        <v>43</v>
      </c>
      <c r="G55" s="45"/>
      <c r="H55" s="45"/>
      <c r="I55" s="46"/>
      <c r="J55" s="47"/>
      <c r="K55" s="47"/>
      <c r="L55" s="47"/>
      <c r="M55" s="47"/>
    </row>
    <row r="56" spans="1:13" ht="13.5" thickBot="1">
      <c r="A56" s="30"/>
      <c r="B56" s="25">
        <v>1</v>
      </c>
      <c r="C56" s="31"/>
      <c r="D56" s="189" t="s">
        <v>7</v>
      </c>
      <c r="E56" s="189"/>
      <c r="F56" s="33">
        <v>44</v>
      </c>
      <c r="G56" s="45"/>
      <c r="H56" s="45"/>
      <c r="I56" s="46"/>
      <c r="J56" s="47"/>
      <c r="K56" s="47"/>
      <c r="L56" s="47"/>
      <c r="M56" s="47"/>
    </row>
    <row r="57" spans="1:13" ht="24.75" customHeight="1" thickBot="1">
      <c r="A57" s="30"/>
      <c r="B57" s="25"/>
      <c r="C57" s="31"/>
      <c r="D57" s="32"/>
      <c r="E57" s="32" t="s">
        <v>185</v>
      </c>
      <c r="F57" s="33">
        <v>45</v>
      </c>
      <c r="G57" s="45"/>
      <c r="H57" s="45"/>
      <c r="I57" s="46"/>
      <c r="J57" s="47"/>
      <c r="K57" s="47"/>
      <c r="L57" s="47"/>
      <c r="M57" s="47"/>
    </row>
    <row r="58" spans="1:13" ht="13.5" thickBot="1">
      <c r="A58" s="30" t="s">
        <v>19</v>
      </c>
      <c r="B58" s="25"/>
      <c r="C58" s="31"/>
      <c r="D58" s="189" t="s">
        <v>94</v>
      </c>
      <c r="E58" s="189"/>
      <c r="F58" s="33">
        <v>46</v>
      </c>
      <c r="G58" s="45">
        <v>339</v>
      </c>
      <c r="H58" s="45">
        <v>459</v>
      </c>
      <c r="I58" s="46">
        <f>H58/G58*100</f>
        <v>135.39823008849558</v>
      </c>
      <c r="J58" s="47">
        <v>281</v>
      </c>
      <c r="K58" s="47">
        <v>294</v>
      </c>
      <c r="L58" s="47">
        <f>J58/G58*100</f>
        <v>82.89085545722715</v>
      </c>
      <c r="M58" s="47">
        <f>K58/J58*100</f>
        <v>104.62633451957295</v>
      </c>
    </row>
    <row r="59" spans="1:13" ht="13.5" thickBot="1">
      <c r="A59" s="30" t="s">
        <v>47</v>
      </c>
      <c r="B59" s="24"/>
      <c r="C59" s="31"/>
      <c r="D59" s="189" t="s">
        <v>8</v>
      </c>
      <c r="E59" s="189"/>
      <c r="F59" s="33">
        <v>47</v>
      </c>
      <c r="G59" s="45"/>
      <c r="H59" s="45"/>
      <c r="I59" s="46"/>
      <c r="J59" s="47"/>
      <c r="K59" s="47"/>
      <c r="L59" s="47"/>
      <c r="M59" s="47"/>
    </row>
    <row r="60" spans="1:13" ht="13.5" thickBot="1">
      <c r="A60" s="187"/>
      <c r="B60" s="25">
        <v>1</v>
      </c>
      <c r="C60" s="31"/>
      <c r="D60" s="189" t="s">
        <v>87</v>
      </c>
      <c r="E60" s="189"/>
      <c r="F60" s="33">
        <v>48</v>
      </c>
      <c r="G60" s="45">
        <v>760</v>
      </c>
      <c r="H60" s="45">
        <v>760</v>
      </c>
      <c r="I60" s="46">
        <f>H60/G60*100</f>
        <v>100</v>
      </c>
      <c r="J60" s="47">
        <v>760</v>
      </c>
      <c r="K60" s="47">
        <v>760</v>
      </c>
      <c r="L60" s="47">
        <f>J60/G60*100</f>
        <v>100</v>
      </c>
      <c r="M60" s="47">
        <f>K60/J60*100</f>
        <v>100</v>
      </c>
    </row>
    <row r="61" spans="1:13" ht="13.5" thickBot="1">
      <c r="A61" s="187"/>
      <c r="B61" s="25">
        <v>2</v>
      </c>
      <c r="C61" s="31"/>
      <c r="D61" s="189" t="s">
        <v>9</v>
      </c>
      <c r="E61" s="189"/>
      <c r="F61" s="33">
        <v>49</v>
      </c>
      <c r="G61" s="45">
        <v>759</v>
      </c>
      <c r="H61" s="45">
        <v>759</v>
      </c>
      <c r="I61" s="46">
        <f>H61/G61*100</f>
        <v>100</v>
      </c>
      <c r="J61" s="47">
        <v>759</v>
      </c>
      <c r="K61" s="47">
        <v>759</v>
      </c>
      <c r="L61" s="47">
        <f>J61/G61*100</f>
        <v>100</v>
      </c>
      <c r="M61" s="47">
        <f>K61/J61*100</f>
        <v>100</v>
      </c>
    </row>
    <row r="62" spans="1:13" ht="28.5" customHeight="1" thickBot="1">
      <c r="A62" s="187"/>
      <c r="B62" s="25">
        <v>3</v>
      </c>
      <c r="C62" s="31"/>
      <c r="D62" s="189" t="s">
        <v>334</v>
      </c>
      <c r="E62" s="189"/>
      <c r="F62" s="33">
        <v>50</v>
      </c>
      <c r="G62" s="46">
        <v>2759</v>
      </c>
      <c r="H62" s="46">
        <v>2724</v>
      </c>
      <c r="I62" s="46">
        <f>H62/G62*100</f>
        <v>98.73142442914099</v>
      </c>
      <c r="J62" s="47">
        <f>G62*1.043</f>
        <v>2877.6369999999997</v>
      </c>
      <c r="K62" s="47">
        <f>J62*1.043</f>
        <v>3001.3753909999996</v>
      </c>
      <c r="L62" s="47">
        <f>J62/G62*100</f>
        <v>104.3</v>
      </c>
      <c r="M62" s="47">
        <f>K62/J62*100</f>
        <v>104.3</v>
      </c>
    </row>
    <row r="63" spans="1:13" ht="40.5" customHeight="1" thickBot="1">
      <c r="A63" s="187"/>
      <c r="B63" s="25">
        <v>4</v>
      </c>
      <c r="C63" s="31"/>
      <c r="D63" s="189" t="s">
        <v>335</v>
      </c>
      <c r="E63" s="189"/>
      <c r="F63" s="33">
        <v>51</v>
      </c>
      <c r="G63" s="46"/>
      <c r="H63" s="46"/>
      <c r="I63" s="46"/>
      <c r="J63" s="47"/>
      <c r="K63" s="47"/>
      <c r="L63" s="47"/>
      <c r="M63" s="47"/>
    </row>
    <row r="64" spans="1:13" ht="30.75" customHeight="1" thickBot="1">
      <c r="A64" s="187"/>
      <c r="B64" s="25">
        <v>5</v>
      </c>
      <c r="C64" s="31"/>
      <c r="D64" s="189" t="s">
        <v>257</v>
      </c>
      <c r="E64" s="189"/>
      <c r="F64" s="33">
        <v>52</v>
      </c>
      <c r="G64" s="46">
        <f>G13/G61</f>
        <v>49.06192358366271</v>
      </c>
      <c r="H64" s="46">
        <f>H13/H61</f>
        <v>49.06192358366271</v>
      </c>
      <c r="I64" s="46">
        <f>H64/G64*100</f>
        <v>100</v>
      </c>
      <c r="J64" s="47">
        <f>G64*1.043</f>
        <v>51.17158629776021</v>
      </c>
      <c r="K64" s="47">
        <f>J64*1.043</f>
        <v>53.37196450856389</v>
      </c>
      <c r="L64" s="47">
        <f>J64/G64*100</f>
        <v>104.3</v>
      </c>
      <c r="M64" s="47">
        <f>K64/J64*100</f>
        <v>104.3</v>
      </c>
    </row>
    <row r="65" spans="1:13" ht="45" customHeight="1" thickBot="1">
      <c r="A65" s="187"/>
      <c r="B65" s="25">
        <v>6</v>
      </c>
      <c r="C65" s="31"/>
      <c r="D65" s="189" t="s">
        <v>343</v>
      </c>
      <c r="E65" s="189"/>
      <c r="F65" s="33">
        <v>53</v>
      </c>
      <c r="G65" s="46"/>
      <c r="H65" s="46"/>
      <c r="I65" s="46"/>
      <c r="J65" s="47"/>
      <c r="K65" s="47"/>
      <c r="L65" s="47"/>
      <c r="M65" s="47"/>
    </row>
    <row r="66" spans="1:13" ht="36" customHeight="1" thickBot="1">
      <c r="A66" s="187"/>
      <c r="B66" s="25">
        <v>7</v>
      </c>
      <c r="C66" s="31"/>
      <c r="D66" s="192" t="s">
        <v>344</v>
      </c>
      <c r="E66" s="197"/>
      <c r="F66" s="33">
        <v>54</v>
      </c>
      <c r="G66" s="46"/>
      <c r="H66" s="46"/>
      <c r="I66" s="46"/>
      <c r="J66" s="47"/>
      <c r="K66" s="47"/>
      <c r="L66" s="47"/>
      <c r="M66" s="47"/>
    </row>
    <row r="67" spans="1:13" ht="28.5" customHeight="1" thickBot="1">
      <c r="A67" s="187"/>
      <c r="B67" s="25">
        <v>8</v>
      </c>
      <c r="C67" s="31"/>
      <c r="D67" s="189" t="s">
        <v>201</v>
      </c>
      <c r="E67" s="189"/>
      <c r="F67" s="33">
        <v>55</v>
      </c>
      <c r="G67" s="46">
        <f>G18/G12*1000</f>
        <v>990.950833758492</v>
      </c>
      <c r="H67" s="46">
        <f>H18/H12*1000</f>
        <v>990.950833758492</v>
      </c>
      <c r="I67" s="46">
        <f>H67/G67*100</f>
        <v>100</v>
      </c>
      <c r="J67" s="47">
        <f>G67*1.043</f>
        <v>1033.561719610107</v>
      </c>
      <c r="K67" s="47">
        <f>J67*1.043</f>
        <v>1078.0048735533417</v>
      </c>
      <c r="L67" s="47">
        <f>J67/G67*100</f>
        <v>104.3</v>
      </c>
      <c r="M67" s="47">
        <f>K67/J67*100</f>
        <v>104.3</v>
      </c>
    </row>
    <row r="68" spans="1:13" ht="13.5" thickBot="1">
      <c r="A68" s="187"/>
      <c r="B68" s="25">
        <v>9</v>
      </c>
      <c r="C68" s="31"/>
      <c r="D68" s="189" t="s">
        <v>194</v>
      </c>
      <c r="E68" s="189"/>
      <c r="F68" s="33">
        <v>56</v>
      </c>
      <c r="G68" s="45">
        <v>0</v>
      </c>
      <c r="H68" s="45">
        <v>0</v>
      </c>
      <c r="I68" s="46"/>
      <c r="J68" s="47">
        <f>G68*1.043</f>
        <v>0</v>
      </c>
      <c r="K68" s="47">
        <v>0</v>
      </c>
      <c r="L68" s="47"/>
      <c r="M68" s="47"/>
    </row>
    <row r="69" spans="1:13" ht="13.5" thickBot="1">
      <c r="A69" s="187"/>
      <c r="B69" s="25">
        <v>10</v>
      </c>
      <c r="C69" s="31"/>
      <c r="D69" s="189" t="s">
        <v>195</v>
      </c>
      <c r="E69" s="192"/>
      <c r="F69" s="33">
        <v>57</v>
      </c>
      <c r="G69" s="45">
        <v>1290</v>
      </c>
      <c r="H69" s="45">
        <v>1290</v>
      </c>
      <c r="I69" s="46">
        <f>H69/G69*100</f>
        <v>100</v>
      </c>
      <c r="J69" s="47">
        <v>1280</v>
      </c>
      <c r="K69" s="47">
        <v>1270</v>
      </c>
      <c r="L69" s="47">
        <f>J69/G69*100</f>
        <v>99.2248062015504</v>
      </c>
      <c r="M69" s="47">
        <f>K69/J69*100</f>
        <v>99.21875</v>
      </c>
    </row>
    <row r="70" spans="1:13" ht="12.75">
      <c r="A70" s="14"/>
      <c r="B70" s="15"/>
      <c r="C70" s="16"/>
      <c r="D70" s="44"/>
      <c r="E70" s="44"/>
      <c r="F70" s="17"/>
      <c r="G70" s="18"/>
      <c r="H70" s="18"/>
      <c r="I70" s="48"/>
      <c r="J70" s="17"/>
      <c r="K70" s="18"/>
      <c r="L70" s="48"/>
      <c r="M70" s="48"/>
    </row>
    <row r="71" spans="1:13" ht="12.75">
      <c r="A71" s="14"/>
      <c r="B71" s="15"/>
      <c r="C71" s="16"/>
      <c r="D71" s="119" t="s">
        <v>330</v>
      </c>
      <c r="E71" s="44" t="s">
        <v>337</v>
      </c>
      <c r="F71" s="17"/>
      <c r="G71" s="18"/>
      <c r="H71" s="18"/>
      <c r="I71" s="48"/>
      <c r="J71" s="17"/>
      <c r="K71" s="18"/>
      <c r="L71" s="48"/>
      <c r="M71" s="48"/>
    </row>
    <row r="72" spans="1:13" ht="12.75">
      <c r="A72" s="15"/>
      <c r="B72" s="15"/>
      <c r="C72" s="19"/>
      <c r="D72" s="15" t="s">
        <v>336</v>
      </c>
      <c r="E72" s="20" t="s">
        <v>338</v>
      </c>
      <c r="F72" s="17"/>
      <c r="G72" s="18"/>
      <c r="H72" s="18"/>
      <c r="I72" s="48"/>
      <c r="J72" s="17"/>
      <c r="K72" s="18"/>
      <c r="L72" s="48"/>
      <c r="M72" s="48"/>
    </row>
    <row r="73" spans="1:13" ht="12.75">
      <c r="A73" s="15"/>
      <c r="B73" s="15"/>
      <c r="C73" s="19"/>
      <c r="D73" s="15"/>
      <c r="E73" s="20"/>
      <c r="F73" s="17"/>
      <c r="G73" s="18"/>
      <c r="H73" s="18"/>
      <c r="I73" s="48"/>
      <c r="J73" s="17"/>
      <c r="K73" s="18"/>
      <c r="L73" s="48"/>
      <c r="M73" s="48"/>
    </row>
    <row r="74" spans="1:13" ht="15.75" hidden="1">
      <c r="A74" s="15"/>
      <c r="B74" s="15"/>
      <c r="C74" s="19"/>
      <c r="D74" s="15"/>
      <c r="E74" s="191" t="s">
        <v>271</v>
      </c>
      <c r="F74" s="191"/>
      <c r="G74" s="190" t="s">
        <v>281</v>
      </c>
      <c r="H74" s="190"/>
      <c r="I74" s="190"/>
      <c r="J74" s="190"/>
      <c r="K74" s="18"/>
      <c r="L74" s="48"/>
      <c r="M74" s="48"/>
    </row>
    <row r="75" spans="1:13" ht="15.75" hidden="1">
      <c r="A75" s="15"/>
      <c r="B75" s="15"/>
      <c r="C75" s="19"/>
      <c r="D75" s="15"/>
      <c r="E75" s="198" t="s">
        <v>272</v>
      </c>
      <c r="F75" s="21"/>
      <c r="G75" s="188" t="s">
        <v>359</v>
      </c>
      <c r="H75" s="188"/>
      <c r="I75" s="188"/>
      <c r="J75" s="188"/>
      <c r="K75" s="18"/>
      <c r="L75" s="48"/>
      <c r="M75" s="48"/>
    </row>
    <row r="76" spans="1:13" ht="15.75" hidden="1">
      <c r="A76" s="15"/>
      <c r="B76" s="15"/>
      <c r="C76" s="19"/>
      <c r="D76" s="15"/>
      <c r="E76" s="198"/>
      <c r="F76" s="21"/>
      <c r="G76" s="188"/>
      <c r="H76" s="188"/>
      <c r="I76" s="188"/>
      <c r="J76" s="188"/>
      <c r="K76" s="18"/>
      <c r="L76" s="48"/>
      <c r="M76" s="48"/>
    </row>
    <row r="77" spans="1:13" ht="18">
      <c r="A77" s="234" t="s">
        <v>391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</row>
    <row r="78" spans="1:13" ht="18">
      <c r="A78" s="234" t="s">
        <v>392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</row>
    <row r="79" spans="1:13" ht="12.75">
      <c r="A79" s="15"/>
      <c r="B79" s="15"/>
      <c r="C79" s="19"/>
      <c r="D79" s="15"/>
      <c r="E79" s="20"/>
      <c r="F79" s="17"/>
      <c r="G79" s="18"/>
      <c r="H79" s="18"/>
      <c r="I79" s="48"/>
      <c r="J79" s="17"/>
      <c r="K79" s="18"/>
      <c r="L79" s="48"/>
      <c r="M79" s="48"/>
    </row>
    <row r="80" spans="1:13" ht="12.75">
      <c r="A80" s="15"/>
      <c r="B80" s="15"/>
      <c r="C80" s="19"/>
      <c r="D80" s="15"/>
      <c r="E80" s="20"/>
      <c r="F80" s="17"/>
      <c r="G80" s="18"/>
      <c r="H80" s="18"/>
      <c r="I80" s="48"/>
      <c r="J80" s="17"/>
      <c r="K80" s="18"/>
      <c r="L80" s="48"/>
      <c r="M80" s="48"/>
    </row>
  </sheetData>
  <sheetProtection/>
  <mergeCells count="73">
    <mergeCell ref="K2:M2"/>
    <mergeCell ref="A77:M77"/>
    <mergeCell ref="A78:M78"/>
    <mergeCell ref="K3:M3"/>
    <mergeCell ref="A6:M6"/>
    <mergeCell ref="A9:C10"/>
    <mergeCell ref="D9:E10"/>
    <mergeCell ref="F9:F10"/>
    <mergeCell ref="D30:E30"/>
    <mergeCell ref="A13:A17"/>
    <mergeCell ref="D13:E13"/>
    <mergeCell ref="D16:E16"/>
    <mergeCell ref="D17:E17"/>
    <mergeCell ref="G9:G10"/>
    <mergeCell ref="D31:E31"/>
    <mergeCell ref="D32:E32"/>
    <mergeCell ref="L9:M9"/>
    <mergeCell ref="D11:E11"/>
    <mergeCell ref="D12:E12"/>
    <mergeCell ref="H9:H10"/>
    <mergeCell ref="B11:C11"/>
    <mergeCell ref="J9:J10"/>
    <mergeCell ref="K9:K10"/>
    <mergeCell ref="I9:I10"/>
    <mergeCell ref="D22:E22"/>
    <mergeCell ref="D68:E68"/>
    <mergeCell ref="D55:E55"/>
    <mergeCell ref="D56:E56"/>
    <mergeCell ref="D58:E58"/>
    <mergeCell ref="D46:E46"/>
    <mergeCell ref="D34:E34"/>
    <mergeCell ref="D45:E45"/>
    <mergeCell ref="D40:E40"/>
    <mergeCell ref="D41:E41"/>
    <mergeCell ref="D18:E18"/>
    <mergeCell ref="D65:E65"/>
    <mergeCell ref="D38:E38"/>
    <mergeCell ref="D49:E49"/>
    <mergeCell ref="D33:E33"/>
    <mergeCell ref="D47:E47"/>
    <mergeCell ref="D36:E36"/>
    <mergeCell ref="D37:E37"/>
    <mergeCell ref="E75:E76"/>
    <mergeCell ref="D69:E69"/>
    <mergeCell ref="D48:E48"/>
    <mergeCell ref="D59:E59"/>
    <mergeCell ref="D66:E66"/>
    <mergeCell ref="A19:A32"/>
    <mergeCell ref="D19:E19"/>
    <mergeCell ref="B20:B30"/>
    <mergeCell ref="D20:E20"/>
    <mergeCell ref="D21:E21"/>
    <mergeCell ref="D42:E42"/>
    <mergeCell ref="A36:A47"/>
    <mergeCell ref="D43:E43"/>
    <mergeCell ref="D44:E44"/>
    <mergeCell ref="D35:E35"/>
    <mergeCell ref="E74:F74"/>
    <mergeCell ref="D39:E39"/>
    <mergeCell ref="D50:E50"/>
    <mergeCell ref="D51:E51"/>
    <mergeCell ref="D52:E52"/>
    <mergeCell ref="D53:E53"/>
    <mergeCell ref="D64:E64"/>
    <mergeCell ref="D54:E54"/>
    <mergeCell ref="A60:A69"/>
    <mergeCell ref="G75:J76"/>
    <mergeCell ref="D60:E60"/>
    <mergeCell ref="D61:E61"/>
    <mergeCell ref="D62:E62"/>
    <mergeCell ref="D63:E63"/>
    <mergeCell ref="D67:E67"/>
    <mergeCell ref="G74:J74"/>
  </mergeCells>
  <printOptions/>
  <pageMargins left="0.7" right="0.7" top="0.75" bottom="0.75" header="0.3" footer="0.3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4"/>
  <sheetViews>
    <sheetView zoomScalePageLayoutView="0" workbookViewId="0" topLeftCell="A22">
      <selection activeCell="P85" sqref="P85"/>
    </sheetView>
  </sheetViews>
  <sheetFormatPr defaultColWidth="9.140625" defaultRowHeight="12.75"/>
  <cols>
    <col min="1" max="1" width="2.140625" style="0" bestFit="1" customWidth="1"/>
    <col min="2" max="2" width="2.00390625" style="0" bestFit="1" customWidth="1"/>
    <col min="3" max="3" width="32.7109375" style="0" customWidth="1"/>
    <col min="4" max="4" width="8.28125" style="0" customWidth="1"/>
    <col min="5" max="5" width="8.140625" style="0" bestFit="1" customWidth="1"/>
    <col min="6" max="6" width="10.7109375" style="0" customWidth="1"/>
    <col min="7" max="7" width="11.00390625" style="0" customWidth="1"/>
    <col min="8" max="8" width="9.8515625" style="0" customWidth="1"/>
    <col min="9" max="9" width="10.57421875" style="0" customWidth="1"/>
    <col min="11" max="11" width="7.8515625" style="0" bestFit="1" customWidth="1"/>
  </cols>
  <sheetData>
    <row r="2" ht="15.75">
      <c r="C2" s="89" t="s">
        <v>268</v>
      </c>
    </row>
    <row r="3" spans="1:11" ht="15.75">
      <c r="A3" s="218" t="s">
        <v>326</v>
      </c>
      <c r="B3" s="219"/>
      <c r="C3" s="219"/>
      <c r="D3" s="90"/>
      <c r="E3" s="90"/>
      <c r="F3" s="90"/>
      <c r="G3" s="90"/>
      <c r="H3" s="90"/>
      <c r="I3" s="90"/>
      <c r="J3" s="213" t="s">
        <v>327</v>
      </c>
      <c r="K3" s="213"/>
    </row>
    <row r="4" spans="1:11" ht="15">
      <c r="A4" s="90"/>
      <c r="B4" s="90"/>
      <c r="C4" s="91"/>
      <c r="D4" s="90"/>
      <c r="E4" s="90"/>
      <c r="F4" s="90"/>
      <c r="G4" s="90"/>
      <c r="H4" s="90"/>
      <c r="I4" s="90"/>
      <c r="J4" s="92"/>
      <c r="K4" s="90"/>
    </row>
    <row r="5" spans="1:11" ht="15.75">
      <c r="A5" s="220" t="s">
        <v>289</v>
      </c>
      <c r="B5" s="220"/>
      <c r="C5" s="220"/>
      <c r="D5" s="220"/>
      <c r="E5" s="220"/>
      <c r="F5" s="220"/>
      <c r="G5" s="220"/>
      <c r="H5" s="220"/>
      <c r="I5" s="220"/>
      <c r="J5" s="220"/>
      <c r="K5" s="90"/>
    </row>
    <row r="6" spans="1:11" ht="14.25">
      <c r="A6" s="90"/>
      <c r="B6" s="90"/>
      <c r="C6" s="91"/>
      <c r="D6" s="90"/>
      <c r="E6" s="90"/>
      <c r="F6" s="90"/>
      <c r="G6" s="90"/>
      <c r="H6" s="90"/>
      <c r="I6" s="90"/>
      <c r="J6" s="90"/>
      <c r="K6" s="90"/>
    </row>
    <row r="7" spans="1:11" ht="15.75" thickBot="1">
      <c r="A7" s="90"/>
      <c r="B7" s="90"/>
      <c r="C7" s="120"/>
      <c r="D7" s="121"/>
      <c r="E7" s="121"/>
      <c r="F7" s="121"/>
      <c r="G7" s="121"/>
      <c r="H7" s="121"/>
      <c r="I7" s="121"/>
      <c r="J7" s="121"/>
      <c r="K7" s="122" t="s">
        <v>41</v>
      </c>
    </row>
    <row r="8" spans="1:11" ht="12.75">
      <c r="A8" s="221"/>
      <c r="B8" s="226"/>
      <c r="C8" s="228" t="s">
        <v>42</v>
      </c>
      <c r="D8" s="230" t="s">
        <v>290</v>
      </c>
      <c r="E8" s="214" t="s">
        <v>333</v>
      </c>
      <c r="F8" s="215"/>
      <c r="G8" s="230" t="s">
        <v>362</v>
      </c>
      <c r="H8" s="230" t="s">
        <v>360</v>
      </c>
      <c r="I8" s="216" t="s">
        <v>291</v>
      </c>
      <c r="J8" s="216"/>
      <c r="K8" s="217"/>
    </row>
    <row r="9" spans="1:11" ht="52.5" customHeight="1" thickBot="1">
      <c r="A9" s="222"/>
      <c r="B9" s="227"/>
      <c r="C9" s="229"/>
      <c r="D9" s="231"/>
      <c r="E9" s="93" t="s">
        <v>292</v>
      </c>
      <c r="F9" s="93" t="s">
        <v>293</v>
      </c>
      <c r="G9" s="231"/>
      <c r="H9" s="231"/>
      <c r="I9" s="93" t="s">
        <v>361</v>
      </c>
      <c r="J9" s="93" t="s">
        <v>294</v>
      </c>
      <c r="K9" s="94" t="s">
        <v>339</v>
      </c>
    </row>
    <row r="10" spans="1:11" ht="13.5" thickBot="1">
      <c r="A10" s="95">
        <v>0</v>
      </c>
      <c r="B10" s="96">
        <v>1</v>
      </c>
      <c r="C10" s="97">
        <v>2</v>
      </c>
      <c r="D10" s="98">
        <v>3</v>
      </c>
      <c r="E10" s="98">
        <v>4</v>
      </c>
      <c r="F10" s="98">
        <v>5</v>
      </c>
      <c r="G10" s="99">
        <v>6</v>
      </c>
      <c r="H10" s="99">
        <v>7</v>
      </c>
      <c r="I10" s="99">
        <v>8</v>
      </c>
      <c r="J10" s="99">
        <v>9</v>
      </c>
      <c r="K10" s="100">
        <v>10</v>
      </c>
    </row>
    <row r="11" spans="1:11" ht="29.25" customHeight="1">
      <c r="A11" s="101" t="s">
        <v>295</v>
      </c>
      <c r="B11" s="102"/>
      <c r="C11" s="123" t="s">
        <v>6</v>
      </c>
      <c r="D11" s="124"/>
      <c r="E11" s="124">
        <v>289</v>
      </c>
      <c r="F11" s="124">
        <v>281</v>
      </c>
      <c r="G11" s="125">
        <v>339</v>
      </c>
      <c r="H11" s="125">
        <f>I11-G11</f>
        <v>120</v>
      </c>
      <c r="I11" s="125">
        <v>459</v>
      </c>
      <c r="J11" s="126">
        <v>281</v>
      </c>
      <c r="K11" s="127">
        <v>294</v>
      </c>
    </row>
    <row r="12" spans="1:11" ht="20.25" customHeight="1">
      <c r="A12" s="103"/>
      <c r="B12" s="104">
        <v>1</v>
      </c>
      <c r="C12" s="128" t="s">
        <v>296</v>
      </c>
      <c r="D12" s="116"/>
      <c r="E12" s="116">
        <v>289</v>
      </c>
      <c r="F12" s="116">
        <v>281</v>
      </c>
      <c r="G12" s="117">
        <v>339</v>
      </c>
      <c r="H12" s="125">
        <f>I12-G12</f>
        <v>120</v>
      </c>
      <c r="I12" s="117">
        <f>I13+I14</f>
        <v>459</v>
      </c>
      <c r="J12" s="126">
        <f>J13+J14</f>
        <v>281.45</v>
      </c>
      <c r="K12" s="127">
        <f>K13+K14</f>
        <v>294.17735</v>
      </c>
    </row>
    <row r="13" spans="1:11" ht="21.75" customHeight="1">
      <c r="A13" s="103"/>
      <c r="B13" s="104"/>
      <c r="C13" s="128" t="s">
        <v>297</v>
      </c>
      <c r="D13" s="116"/>
      <c r="E13" s="116">
        <v>64</v>
      </c>
      <c r="F13" s="116">
        <v>64</v>
      </c>
      <c r="G13" s="117">
        <v>0</v>
      </c>
      <c r="H13" s="125">
        <f>I13-G13</f>
        <v>150</v>
      </c>
      <c r="I13" s="117">
        <v>150</v>
      </c>
      <c r="J13" s="126">
        <f>I13*1.043</f>
        <v>156.45</v>
      </c>
      <c r="K13" s="127">
        <f>J13*1.043</f>
        <v>163.17735</v>
      </c>
    </row>
    <row r="14" spans="1:11" ht="19.5" customHeight="1">
      <c r="A14" s="103"/>
      <c r="B14" s="104"/>
      <c r="C14" s="128" t="s">
        <v>298</v>
      </c>
      <c r="D14" s="116"/>
      <c r="E14" s="116">
        <v>225</v>
      </c>
      <c r="F14" s="116">
        <v>217</v>
      </c>
      <c r="G14" s="117">
        <v>339</v>
      </c>
      <c r="H14" s="125">
        <f>I14-G14</f>
        <v>-30</v>
      </c>
      <c r="I14" s="117">
        <v>309</v>
      </c>
      <c r="J14" s="126">
        <v>125</v>
      </c>
      <c r="K14" s="127">
        <v>131</v>
      </c>
    </row>
    <row r="15" spans="1:11" ht="21" customHeight="1">
      <c r="A15" s="103"/>
      <c r="B15" s="104">
        <v>2</v>
      </c>
      <c r="C15" s="128" t="s">
        <v>7</v>
      </c>
      <c r="D15" s="116"/>
      <c r="E15" s="116"/>
      <c r="F15" s="116"/>
      <c r="G15" s="117"/>
      <c r="H15" s="125"/>
      <c r="I15" s="117"/>
      <c r="J15" s="116"/>
      <c r="K15" s="129"/>
    </row>
    <row r="16" spans="1:11" ht="17.25" customHeight="1">
      <c r="A16" s="103"/>
      <c r="B16" s="104">
        <v>3</v>
      </c>
      <c r="C16" s="128" t="s">
        <v>299</v>
      </c>
      <c r="D16" s="116"/>
      <c r="E16" s="116"/>
      <c r="F16" s="116"/>
      <c r="G16" s="117"/>
      <c r="H16" s="125"/>
      <c r="I16" s="117"/>
      <c r="J16" s="116"/>
      <c r="K16" s="129"/>
    </row>
    <row r="17" spans="1:11" ht="12.75" customHeight="1">
      <c r="A17" s="103"/>
      <c r="B17" s="104"/>
      <c r="C17" s="128" t="s">
        <v>300</v>
      </c>
      <c r="D17" s="116"/>
      <c r="E17" s="116"/>
      <c r="F17" s="116"/>
      <c r="G17" s="117"/>
      <c r="H17" s="125"/>
      <c r="I17" s="117"/>
      <c r="J17" s="116"/>
      <c r="K17" s="129"/>
    </row>
    <row r="18" spans="1:11" ht="17.25" customHeight="1">
      <c r="A18" s="103"/>
      <c r="B18" s="104"/>
      <c r="C18" s="128" t="s">
        <v>301</v>
      </c>
      <c r="D18" s="116"/>
      <c r="E18" s="116"/>
      <c r="F18" s="116"/>
      <c r="G18" s="117"/>
      <c r="H18" s="125"/>
      <c r="I18" s="117"/>
      <c r="J18" s="116"/>
      <c r="K18" s="129"/>
    </row>
    <row r="19" spans="1:11" ht="24" customHeight="1">
      <c r="A19" s="103"/>
      <c r="B19" s="104">
        <v>4</v>
      </c>
      <c r="C19" s="128" t="s">
        <v>302</v>
      </c>
      <c r="D19" s="116"/>
      <c r="E19" s="116"/>
      <c r="F19" s="116"/>
      <c r="G19" s="117"/>
      <c r="H19" s="125"/>
      <c r="I19" s="117"/>
      <c r="J19" s="116"/>
      <c r="K19" s="129"/>
    </row>
    <row r="20" spans="1:11" ht="15.75" customHeight="1">
      <c r="A20" s="103"/>
      <c r="B20" s="104"/>
      <c r="C20" s="128" t="s">
        <v>303</v>
      </c>
      <c r="D20" s="116"/>
      <c r="E20" s="116"/>
      <c r="F20" s="116"/>
      <c r="G20" s="117"/>
      <c r="H20" s="125"/>
      <c r="I20" s="117"/>
      <c r="J20" s="116"/>
      <c r="K20" s="129"/>
    </row>
    <row r="21" spans="1:11" ht="19.5" customHeight="1">
      <c r="A21" s="103"/>
      <c r="B21" s="104"/>
      <c r="C21" s="128" t="s">
        <v>303</v>
      </c>
      <c r="D21" s="116"/>
      <c r="E21" s="116"/>
      <c r="F21" s="116"/>
      <c r="G21" s="117"/>
      <c r="H21" s="125"/>
      <c r="I21" s="117"/>
      <c r="J21" s="116"/>
      <c r="K21" s="129"/>
    </row>
    <row r="22" spans="1:11" ht="12.75">
      <c r="A22" s="103"/>
      <c r="B22" s="104"/>
      <c r="C22" s="128" t="s">
        <v>304</v>
      </c>
      <c r="D22" s="116"/>
      <c r="E22" s="116"/>
      <c r="F22" s="116"/>
      <c r="G22" s="117"/>
      <c r="H22" s="125"/>
      <c r="I22" s="117"/>
      <c r="J22" s="116"/>
      <c r="K22" s="129"/>
    </row>
    <row r="23" spans="1:11" ht="26.25" customHeight="1">
      <c r="A23" s="105" t="s">
        <v>10</v>
      </c>
      <c r="B23" s="104"/>
      <c r="C23" s="105" t="s">
        <v>305</v>
      </c>
      <c r="D23" s="118"/>
      <c r="E23" s="118">
        <v>289</v>
      </c>
      <c r="F23" s="118">
        <v>281</v>
      </c>
      <c r="G23" s="117">
        <v>339</v>
      </c>
      <c r="H23" s="125">
        <f>I23-G23</f>
        <v>120</v>
      </c>
      <c r="I23" s="117">
        <v>459</v>
      </c>
      <c r="J23" s="116">
        <v>281</v>
      </c>
      <c r="K23" s="129">
        <v>294</v>
      </c>
    </row>
    <row r="24" spans="1:11" ht="12.75">
      <c r="A24" s="103"/>
      <c r="B24" s="104">
        <v>1</v>
      </c>
      <c r="C24" s="128" t="s">
        <v>306</v>
      </c>
      <c r="D24" s="116"/>
      <c r="E24" s="116"/>
      <c r="F24" s="116"/>
      <c r="G24" s="117"/>
      <c r="H24" s="125"/>
      <c r="I24" s="117"/>
      <c r="J24" s="116"/>
      <c r="K24" s="129"/>
    </row>
    <row r="25" spans="1:11" ht="26.25" customHeight="1">
      <c r="A25" s="103"/>
      <c r="B25" s="104"/>
      <c r="C25" s="128" t="s">
        <v>307</v>
      </c>
      <c r="D25" s="116"/>
      <c r="E25" s="116"/>
      <c r="F25" s="116"/>
      <c r="G25" s="117"/>
      <c r="H25" s="125"/>
      <c r="I25" s="117"/>
      <c r="J25" s="116"/>
      <c r="K25" s="129"/>
    </row>
    <row r="26" spans="1:11" ht="12.75">
      <c r="A26" s="103"/>
      <c r="B26" s="104"/>
      <c r="C26" s="128" t="s">
        <v>308</v>
      </c>
      <c r="D26" s="116"/>
      <c r="E26" s="116"/>
      <c r="F26" s="116"/>
      <c r="G26" s="117"/>
      <c r="H26" s="125"/>
      <c r="I26" s="117"/>
      <c r="J26" s="116"/>
      <c r="K26" s="129"/>
    </row>
    <row r="27" spans="1:11" ht="12.75">
      <c r="A27" s="103"/>
      <c r="B27" s="104"/>
      <c r="C27" s="128" t="s">
        <v>308</v>
      </c>
      <c r="D27" s="116"/>
      <c r="E27" s="116"/>
      <c r="F27" s="116"/>
      <c r="G27" s="117"/>
      <c r="H27" s="125"/>
      <c r="I27" s="117"/>
      <c r="J27" s="116"/>
      <c r="K27" s="129"/>
    </row>
    <row r="28" spans="1:11" ht="38.25">
      <c r="A28" s="103"/>
      <c r="B28" s="104"/>
      <c r="C28" s="128" t="s">
        <v>310</v>
      </c>
      <c r="D28" s="116"/>
      <c r="E28" s="116"/>
      <c r="F28" s="116"/>
      <c r="G28" s="117"/>
      <c r="H28" s="125"/>
      <c r="I28" s="117"/>
      <c r="J28" s="116"/>
      <c r="K28" s="129"/>
    </row>
    <row r="29" spans="1:11" ht="12.75">
      <c r="A29" s="103"/>
      <c r="B29" s="104"/>
      <c r="C29" s="128" t="s">
        <v>308</v>
      </c>
      <c r="D29" s="116"/>
      <c r="E29" s="116"/>
      <c r="F29" s="116"/>
      <c r="G29" s="117"/>
      <c r="H29" s="125"/>
      <c r="I29" s="117"/>
      <c r="J29" s="116"/>
      <c r="K29" s="129"/>
    </row>
    <row r="30" spans="1:11" ht="12.75">
      <c r="A30" s="103"/>
      <c r="B30" s="104"/>
      <c r="C30" s="128" t="s">
        <v>308</v>
      </c>
      <c r="D30" s="116"/>
      <c r="E30" s="116"/>
      <c r="F30" s="116"/>
      <c r="G30" s="117"/>
      <c r="H30" s="125"/>
      <c r="I30" s="117"/>
      <c r="J30" s="116"/>
      <c r="K30" s="129"/>
    </row>
    <row r="31" spans="1:11" ht="38.25">
      <c r="A31" s="103"/>
      <c r="B31" s="104"/>
      <c r="C31" s="128" t="s">
        <v>311</v>
      </c>
      <c r="D31" s="116"/>
      <c r="E31" s="116"/>
      <c r="F31" s="116"/>
      <c r="G31" s="117"/>
      <c r="H31" s="125"/>
      <c r="I31" s="117"/>
      <c r="J31" s="116"/>
      <c r="K31" s="129"/>
    </row>
    <row r="32" spans="1:11" ht="12.75">
      <c r="A32" s="103"/>
      <c r="B32" s="104"/>
      <c r="C32" s="128" t="s">
        <v>308</v>
      </c>
      <c r="D32" s="116"/>
      <c r="E32" s="116"/>
      <c r="F32" s="116"/>
      <c r="G32" s="117"/>
      <c r="H32" s="125"/>
      <c r="I32" s="117"/>
      <c r="J32" s="116"/>
      <c r="K32" s="129"/>
    </row>
    <row r="33" spans="1:11" ht="12.75">
      <c r="A33" s="103"/>
      <c r="B33" s="104"/>
      <c r="C33" s="128" t="s">
        <v>308</v>
      </c>
      <c r="D33" s="116"/>
      <c r="E33" s="116"/>
      <c r="F33" s="116"/>
      <c r="G33" s="117"/>
      <c r="H33" s="125"/>
      <c r="I33" s="117"/>
      <c r="J33" s="116"/>
      <c r="K33" s="129"/>
    </row>
    <row r="34" spans="1:11" ht="12.75">
      <c r="A34" s="103"/>
      <c r="B34" s="104"/>
      <c r="C34" s="128" t="s">
        <v>309</v>
      </c>
      <c r="D34" s="116"/>
      <c r="E34" s="116"/>
      <c r="F34" s="116"/>
      <c r="G34" s="116"/>
      <c r="H34" s="125"/>
      <c r="I34" s="116"/>
      <c r="J34" s="116"/>
      <c r="K34" s="129"/>
    </row>
    <row r="35" spans="1:11" ht="73.5" customHeight="1">
      <c r="A35" s="103"/>
      <c r="B35" s="104"/>
      <c r="C35" s="128" t="s">
        <v>312</v>
      </c>
      <c r="D35" s="116"/>
      <c r="E35" s="116"/>
      <c r="F35" s="116"/>
      <c r="G35" s="117"/>
      <c r="H35" s="125"/>
      <c r="I35" s="117"/>
      <c r="J35" s="116"/>
      <c r="K35" s="129"/>
    </row>
    <row r="36" spans="1:11" ht="12.75">
      <c r="A36" s="103"/>
      <c r="B36" s="104"/>
      <c r="C36" s="128" t="s">
        <v>308</v>
      </c>
      <c r="D36" s="116"/>
      <c r="E36" s="116"/>
      <c r="F36" s="116"/>
      <c r="G36" s="117"/>
      <c r="H36" s="125"/>
      <c r="I36" s="117"/>
      <c r="J36" s="116"/>
      <c r="K36" s="129"/>
    </row>
    <row r="37" spans="1:11" ht="12.75">
      <c r="A37" s="103"/>
      <c r="B37" s="104"/>
      <c r="C37" s="128" t="s">
        <v>308</v>
      </c>
      <c r="D37" s="116"/>
      <c r="E37" s="116"/>
      <c r="F37" s="116"/>
      <c r="G37" s="117"/>
      <c r="H37" s="125"/>
      <c r="I37" s="117"/>
      <c r="J37" s="116"/>
      <c r="K37" s="129"/>
    </row>
    <row r="38" spans="1:11" ht="12.75">
      <c r="A38" s="103"/>
      <c r="B38" s="104">
        <v>2</v>
      </c>
      <c r="C38" s="128" t="s">
        <v>313</v>
      </c>
      <c r="D38" s="116"/>
      <c r="E38" s="116"/>
      <c r="F38" s="116"/>
      <c r="G38" s="116"/>
      <c r="H38" s="125"/>
      <c r="I38" s="116"/>
      <c r="J38" s="116"/>
      <c r="K38" s="129"/>
    </row>
    <row r="39" spans="1:11" ht="25.5">
      <c r="A39" s="103"/>
      <c r="B39" s="104"/>
      <c r="C39" s="128" t="s">
        <v>307</v>
      </c>
      <c r="D39" s="116"/>
      <c r="E39" s="116"/>
      <c r="F39" s="116"/>
      <c r="G39" s="117"/>
      <c r="H39" s="125"/>
      <c r="I39" s="117"/>
      <c r="J39" s="116"/>
      <c r="K39" s="129"/>
    </row>
    <row r="40" spans="1:11" ht="12.75">
      <c r="A40" s="103"/>
      <c r="B40" s="104"/>
      <c r="C40" s="128" t="s">
        <v>308</v>
      </c>
      <c r="D40" s="116"/>
      <c r="E40" s="116"/>
      <c r="F40" s="116"/>
      <c r="G40" s="117"/>
      <c r="H40" s="125"/>
      <c r="I40" s="117"/>
      <c r="J40" s="116"/>
      <c r="K40" s="129"/>
    </row>
    <row r="41" spans="1:11" ht="12.75">
      <c r="A41" s="103"/>
      <c r="B41" s="104"/>
      <c r="C41" s="128" t="s">
        <v>308</v>
      </c>
      <c r="D41" s="116"/>
      <c r="E41" s="116"/>
      <c r="F41" s="116"/>
      <c r="G41" s="117"/>
      <c r="H41" s="125"/>
      <c r="I41" s="117"/>
      <c r="J41" s="116"/>
      <c r="K41" s="129"/>
    </row>
    <row r="42" spans="1:11" ht="12.75">
      <c r="A42" s="103"/>
      <c r="B42" s="104"/>
      <c r="C42" s="128"/>
      <c r="D42" s="116"/>
      <c r="E42" s="116"/>
      <c r="F42" s="116"/>
      <c r="G42" s="117"/>
      <c r="H42" s="125"/>
      <c r="I42" s="117"/>
      <c r="J42" s="116"/>
      <c r="K42" s="129"/>
    </row>
    <row r="43" spans="1:11" ht="38.25">
      <c r="A43" s="103"/>
      <c r="B43" s="104"/>
      <c r="C43" s="128" t="s">
        <v>310</v>
      </c>
      <c r="D43" s="116"/>
      <c r="E43" s="116"/>
      <c r="F43" s="116"/>
      <c r="G43" s="117"/>
      <c r="H43" s="125"/>
      <c r="I43" s="117"/>
      <c r="J43" s="116"/>
      <c r="K43" s="129"/>
    </row>
    <row r="44" spans="1:11" ht="12.75">
      <c r="A44" s="103"/>
      <c r="B44" s="104"/>
      <c r="C44" s="128" t="s">
        <v>308</v>
      </c>
      <c r="D44" s="116"/>
      <c r="E44" s="116"/>
      <c r="F44" s="116"/>
      <c r="G44" s="117"/>
      <c r="H44" s="125"/>
      <c r="I44" s="117"/>
      <c r="J44" s="116"/>
      <c r="K44" s="129"/>
    </row>
    <row r="45" spans="1:11" ht="12.75">
      <c r="A45" s="103"/>
      <c r="B45" s="104"/>
      <c r="C45" s="128" t="s">
        <v>308</v>
      </c>
      <c r="D45" s="116"/>
      <c r="E45" s="116"/>
      <c r="F45" s="116"/>
      <c r="G45" s="117"/>
      <c r="H45" s="125"/>
      <c r="I45" s="117"/>
      <c r="J45" s="116"/>
      <c r="K45" s="129"/>
    </row>
    <row r="46" spans="1:11" ht="12.75">
      <c r="A46" s="103"/>
      <c r="B46" s="104"/>
      <c r="C46" s="128" t="s">
        <v>309</v>
      </c>
      <c r="D46" s="116"/>
      <c r="E46" s="116"/>
      <c r="F46" s="116"/>
      <c r="G46" s="116"/>
      <c r="H46" s="125"/>
      <c r="I46" s="116"/>
      <c r="J46" s="116"/>
      <c r="K46" s="129"/>
    </row>
    <row r="47" spans="1:11" ht="38.25">
      <c r="A47" s="103"/>
      <c r="B47" s="104"/>
      <c r="C47" s="128" t="s">
        <v>311</v>
      </c>
      <c r="D47" s="116"/>
      <c r="E47" s="116"/>
      <c r="F47" s="116"/>
      <c r="G47" s="117"/>
      <c r="H47" s="125"/>
      <c r="I47" s="117"/>
      <c r="J47" s="116"/>
      <c r="K47" s="129"/>
    </row>
    <row r="48" spans="1:11" ht="12.75">
      <c r="A48" s="103"/>
      <c r="B48" s="104"/>
      <c r="C48" s="128" t="s">
        <v>308</v>
      </c>
      <c r="D48" s="116"/>
      <c r="E48" s="116"/>
      <c r="F48" s="116"/>
      <c r="G48" s="117"/>
      <c r="H48" s="125"/>
      <c r="I48" s="117"/>
      <c r="J48" s="116"/>
      <c r="K48" s="129"/>
    </row>
    <row r="49" spans="1:11" ht="12.75">
      <c r="A49" s="103"/>
      <c r="B49" s="104"/>
      <c r="C49" s="128" t="s">
        <v>308</v>
      </c>
      <c r="D49" s="116"/>
      <c r="E49" s="116"/>
      <c r="F49" s="116"/>
      <c r="G49" s="117"/>
      <c r="H49" s="125"/>
      <c r="I49" s="117"/>
      <c r="J49" s="116"/>
      <c r="K49" s="129"/>
    </row>
    <row r="50" spans="1:11" ht="12.75">
      <c r="A50" s="103"/>
      <c r="B50" s="104"/>
      <c r="C50" s="128" t="s">
        <v>309</v>
      </c>
      <c r="D50" s="116"/>
      <c r="E50" s="116"/>
      <c r="F50" s="116"/>
      <c r="G50" s="116"/>
      <c r="H50" s="125"/>
      <c r="I50" s="116"/>
      <c r="J50" s="116"/>
      <c r="K50" s="129"/>
    </row>
    <row r="51" spans="1:11" ht="33.75" customHeight="1">
      <c r="A51" s="103"/>
      <c r="B51" s="104"/>
      <c r="C51" s="128" t="s">
        <v>312</v>
      </c>
      <c r="D51" s="116"/>
      <c r="E51" s="116"/>
      <c r="F51" s="116"/>
      <c r="G51" s="117"/>
      <c r="H51" s="125"/>
      <c r="I51" s="117"/>
      <c r="J51" s="116"/>
      <c r="K51" s="129"/>
    </row>
    <row r="52" spans="1:11" ht="12.75">
      <c r="A52" s="103"/>
      <c r="B52" s="104"/>
      <c r="C52" s="128" t="s">
        <v>308</v>
      </c>
      <c r="D52" s="116"/>
      <c r="E52" s="116"/>
      <c r="F52" s="116"/>
      <c r="G52" s="117"/>
      <c r="H52" s="125"/>
      <c r="I52" s="117"/>
      <c r="J52" s="116"/>
      <c r="K52" s="129"/>
    </row>
    <row r="53" spans="1:11" ht="12.75">
      <c r="A53" s="103"/>
      <c r="B53" s="104"/>
      <c r="C53" s="128" t="s">
        <v>308</v>
      </c>
      <c r="D53" s="116"/>
      <c r="E53" s="116"/>
      <c r="F53" s="116"/>
      <c r="G53" s="117"/>
      <c r="H53" s="125"/>
      <c r="I53" s="117"/>
      <c r="J53" s="116"/>
      <c r="K53" s="129"/>
    </row>
    <row r="54" spans="1:11" ht="38.25">
      <c r="A54" s="103"/>
      <c r="B54" s="104">
        <v>3</v>
      </c>
      <c r="C54" s="128" t="s">
        <v>314</v>
      </c>
      <c r="D54" s="116"/>
      <c r="E54" s="116"/>
      <c r="F54" s="116"/>
      <c r="G54" s="116"/>
      <c r="H54" s="125"/>
      <c r="I54" s="116"/>
      <c r="J54" s="116"/>
      <c r="K54" s="129"/>
    </row>
    <row r="55" spans="1:11" ht="25.5">
      <c r="A55" s="103"/>
      <c r="B55" s="104"/>
      <c r="C55" s="128" t="s">
        <v>307</v>
      </c>
      <c r="D55" s="116"/>
      <c r="E55" s="116"/>
      <c r="F55" s="116"/>
      <c r="G55" s="117"/>
      <c r="H55" s="125"/>
      <c r="I55" s="117"/>
      <c r="J55" s="116"/>
      <c r="K55" s="129"/>
    </row>
    <row r="56" spans="1:11" ht="25.5">
      <c r="A56" s="103"/>
      <c r="B56" s="104"/>
      <c r="C56" s="128" t="s">
        <v>315</v>
      </c>
      <c r="D56" s="116"/>
      <c r="E56" s="116"/>
      <c r="F56" s="116"/>
      <c r="G56" s="117"/>
      <c r="H56" s="125"/>
      <c r="I56" s="117"/>
      <c r="J56" s="116"/>
      <c r="K56" s="129"/>
    </row>
    <row r="57" spans="1:11" ht="12.75">
      <c r="A57" s="103"/>
      <c r="B57" s="104"/>
      <c r="C57" s="128" t="s">
        <v>308</v>
      </c>
      <c r="D57" s="116"/>
      <c r="E57" s="116"/>
      <c r="F57" s="116"/>
      <c r="G57" s="117"/>
      <c r="H57" s="125"/>
      <c r="I57" s="117"/>
      <c r="J57" s="116"/>
      <c r="K57" s="129"/>
    </row>
    <row r="58" spans="1:11" ht="12.75">
      <c r="A58" s="103"/>
      <c r="B58" s="104"/>
      <c r="C58" s="128" t="s">
        <v>309</v>
      </c>
      <c r="D58" s="116"/>
      <c r="E58" s="116"/>
      <c r="F58" s="116"/>
      <c r="G58" s="116"/>
      <c r="H58" s="125"/>
      <c r="I58" s="116"/>
      <c r="J58" s="116"/>
      <c r="K58" s="129"/>
    </row>
    <row r="59" spans="1:11" ht="37.5" customHeight="1">
      <c r="A59" s="103"/>
      <c r="B59" s="104"/>
      <c r="C59" s="128" t="s">
        <v>310</v>
      </c>
      <c r="D59" s="116"/>
      <c r="E59" s="116"/>
      <c r="F59" s="116"/>
      <c r="G59" s="116"/>
      <c r="H59" s="125"/>
      <c r="I59" s="116"/>
      <c r="J59" s="116"/>
      <c r="K59" s="129"/>
    </row>
    <row r="60" spans="1:11" ht="12.75">
      <c r="A60" s="103"/>
      <c r="B60" s="104"/>
      <c r="C60" s="128" t="s">
        <v>308</v>
      </c>
      <c r="D60" s="116"/>
      <c r="E60" s="116"/>
      <c r="F60" s="116"/>
      <c r="G60" s="117"/>
      <c r="H60" s="125"/>
      <c r="I60" s="117"/>
      <c r="J60" s="116"/>
      <c r="K60" s="129"/>
    </row>
    <row r="61" spans="1:11" ht="12.75">
      <c r="A61" s="103"/>
      <c r="B61" s="104"/>
      <c r="C61" s="128" t="s">
        <v>308</v>
      </c>
      <c r="D61" s="116"/>
      <c r="E61" s="116"/>
      <c r="F61" s="116"/>
      <c r="G61" s="117"/>
      <c r="H61" s="125"/>
      <c r="I61" s="117"/>
      <c r="J61" s="116"/>
      <c r="K61" s="129"/>
    </row>
    <row r="62" spans="1:11" ht="12.75">
      <c r="A62" s="103"/>
      <c r="B62" s="104"/>
      <c r="C62" s="128" t="s">
        <v>309</v>
      </c>
      <c r="D62" s="116"/>
      <c r="E62" s="116"/>
      <c r="F62" s="116"/>
      <c r="G62" s="117"/>
      <c r="H62" s="125"/>
      <c r="I62" s="117"/>
      <c r="J62" s="116"/>
      <c r="K62" s="129"/>
    </row>
    <row r="63" spans="1:11" ht="39.75" customHeight="1">
      <c r="A63" s="103"/>
      <c r="B63" s="104"/>
      <c r="C63" s="128" t="s">
        <v>311</v>
      </c>
      <c r="D63" s="116"/>
      <c r="E63" s="116"/>
      <c r="F63" s="116"/>
      <c r="G63" s="116"/>
      <c r="H63" s="125"/>
      <c r="I63" s="116"/>
      <c r="J63" s="116"/>
      <c r="K63" s="129"/>
    </row>
    <row r="64" spans="1:11" ht="12.75">
      <c r="A64" s="103"/>
      <c r="B64" s="104"/>
      <c r="C64" s="128" t="s">
        <v>308</v>
      </c>
      <c r="D64" s="116"/>
      <c r="E64" s="116"/>
      <c r="F64" s="116"/>
      <c r="G64" s="116"/>
      <c r="H64" s="125"/>
      <c r="I64" s="116"/>
      <c r="J64" s="116"/>
      <c r="K64" s="129"/>
    </row>
    <row r="65" spans="1:11" ht="12.75">
      <c r="A65" s="103"/>
      <c r="B65" s="104"/>
      <c r="C65" s="128" t="s">
        <v>308</v>
      </c>
      <c r="D65" s="116"/>
      <c r="E65" s="116"/>
      <c r="F65" s="116"/>
      <c r="G65" s="117"/>
      <c r="H65" s="125"/>
      <c r="I65" s="117"/>
      <c r="J65" s="116"/>
      <c r="K65" s="129"/>
    </row>
    <row r="66" spans="1:11" ht="64.5" customHeight="1">
      <c r="A66" s="103"/>
      <c r="B66" s="104"/>
      <c r="C66" s="128" t="s">
        <v>312</v>
      </c>
      <c r="D66" s="116"/>
      <c r="E66" s="116"/>
      <c r="F66" s="116"/>
      <c r="G66" s="117"/>
      <c r="H66" s="125"/>
      <c r="I66" s="117"/>
      <c r="J66" s="116"/>
      <c r="K66" s="129"/>
    </row>
    <row r="67" spans="1:11" ht="12.75">
      <c r="A67" s="103"/>
      <c r="B67" s="104"/>
      <c r="C67" s="128" t="s">
        <v>308</v>
      </c>
      <c r="D67" s="116"/>
      <c r="E67" s="116"/>
      <c r="F67" s="116"/>
      <c r="G67" s="116"/>
      <c r="H67" s="125"/>
      <c r="I67" s="116"/>
      <c r="J67" s="116"/>
      <c r="K67" s="129"/>
    </row>
    <row r="68" spans="1:11" ht="12.75">
      <c r="A68" s="103"/>
      <c r="B68" s="104"/>
      <c r="C68" s="128" t="s">
        <v>308</v>
      </c>
      <c r="D68" s="116"/>
      <c r="E68" s="116"/>
      <c r="F68" s="116"/>
      <c r="G68" s="116"/>
      <c r="H68" s="125"/>
      <c r="I68" s="116"/>
      <c r="J68" s="116"/>
      <c r="K68" s="129"/>
    </row>
    <row r="69" spans="1:11" ht="12.75">
      <c r="A69" s="103"/>
      <c r="B69" s="104"/>
      <c r="C69" s="128" t="s">
        <v>309</v>
      </c>
      <c r="D69" s="116"/>
      <c r="E69" s="116"/>
      <c r="F69" s="116"/>
      <c r="G69" s="116"/>
      <c r="H69" s="125"/>
      <c r="I69" s="116"/>
      <c r="J69" s="116"/>
      <c r="K69" s="129"/>
    </row>
    <row r="70" spans="1:11" ht="26.25" customHeight="1">
      <c r="A70" s="103"/>
      <c r="B70" s="104">
        <v>4</v>
      </c>
      <c r="C70" s="128" t="s">
        <v>316</v>
      </c>
      <c r="D70" s="116"/>
      <c r="E70" s="116">
        <v>289</v>
      </c>
      <c r="F70" s="116">
        <v>281</v>
      </c>
      <c r="G70" s="116">
        <v>339</v>
      </c>
      <c r="H70" s="125">
        <f>I70-G70</f>
        <v>120</v>
      </c>
      <c r="I70" s="116">
        <v>459</v>
      </c>
      <c r="J70" s="116">
        <v>281</v>
      </c>
      <c r="K70" s="129">
        <v>294</v>
      </c>
    </row>
    <row r="71" spans="1:11" ht="25.5" customHeight="1">
      <c r="A71" s="103"/>
      <c r="B71" s="104"/>
      <c r="C71" s="128" t="s">
        <v>345</v>
      </c>
      <c r="D71" s="116"/>
      <c r="E71" s="116"/>
      <c r="F71" s="116"/>
      <c r="G71" s="116">
        <v>34</v>
      </c>
      <c r="H71" s="125"/>
      <c r="I71" s="116">
        <v>32</v>
      </c>
      <c r="J71" s="116"/>
      <c r="K71" s="129"/>
    </row>
    <row r="72" spans="1:11" ht="25.5">
      <c r="A72" s="103"/>
      <c r="B72" s="104"/>
      <c r="C72" s="128" t="s">
        <v>346</v>
      </c>
      <c r="D72" s="116"/>
      <c r="E72" s="116"/>
      <c r="F72" s="116"/>
      <c r="G72" s="116">
        <v>20</v>
      </c>
      <c r="H72" s="125"/>
      <c r="I72" s="116">
        <v>0</v>
      </c>
      <c r="J72" s="116"/>
      <c r="K72" s="129"/>
    </row>
    <row r="73" spans="1:11" ht="12.75">
      <c r="A73" s="103"/>
      <c r="B73" s="104"/>
      <c r="C73" s="128" t="s">
        <v>347</v>
      </c>
      <c r="D73" s="116"/>
      <c r="E73" s="116"/>
      <c r="F73" s="116"/>
      <c r="G73" s="116">
        <v>126</v>
      </c>
      <c r="H73" s="125"/>
      <c r="I73" s="116">
        <v>126</v>
      </c>
      <c r="J73" s="116"/>
      <c r="K73" s="129"/>
    </row>
    <row r="74" spans="1:11" ht="12.75">
      <c r="A74" s="103"/>
      <c r="B74" s="104"/>
      <c r="C74" s="128" t="s">
        <v>349</v>
      </c>
      <c r="D74" s="116"/>
      <c r="E74" s="116"/>
      <c r="F74" s="116"/>
      <c r="G74" s="116">
        <v>10</v>
      </c>
      <c r="H74" s="125"/>
      <c r="I74" s="116">
        <v>0</v>
      </c>
      <c r="J74" s="116"/>
      <c r="K74" s="129"/>
    </row>
    <row r="75" spans="1:11" ht="38.25">
      <c r="A75" s="103"/>
      <c r="B75" s="104"/>
      <c r="C75" s="128" t="s">
        <v>348</v>
      </c>
      <c r="D75" s="116"/>
      <c r="E75" s="116"/>
      <c r="F75" s="116"/>
      <c r="G75" s="116">
        <v>30</v>
      </c>
      <c r="H75" s="125"/>
      <c r="I75" s="116">
        <v>33</v>
      </c>
      <c r="J75" s="116"/>
      <c r="K75" s="129"/>
    </row>
    <row r="76" spans="1:11" ht="12.75">
      <c r="A76" s="103"/>
      <c r="B76" s="104"/>
      <c r="C76" s="128" t="s">
        <v>350</v>
      </c>
      <c r="D76" s="116"/>
      <c r="E76" s="116"/>
      <c r="F76" s="116"/>
      <c r="G76" s="116">
        <v>4</v>
      </c>
      <c r="H76" s="125"/>
      <c r="I76" s="116">
        <v>4</v>
      </c>
      <c r="J76" s="116"/>
      <c r="K76" s="129"/>
    </row>
    <row r="77" spans="1:11" ht="12.75">
      <c r="A77" s="103"/>
      <c r="B77" s="104"/>
      <c r="C77" s="128" t="s">
        <v>351</v>
      </c>
      <c r="D77" s="116"/>
      <c r="E77" s="116"/>
      <c r="F77" s="116"/>
      <c r="G77" s="116">
        <v>5</v>
      </c>
      <c r="H77" s="125"/>
      <c r="I77" s="116">
        <v>5</v>
      </c>
      <c r="J77" s="116"/>
      <c r="K77" s="129"/>
    </row>
    <row r="78" spans="1:11" ht="18.75" customHeight="1">
      <c r="A78" s="103"/>
      <c r="B78" s="104"/>
      <c r="C78" s="128" t="s">
        <v>352</v>
      </c>
      <c r="D78" s="116"/>
      <c r="E78" s="116"/>
      <c r="F78" s="116"/>
      <c r="G78" s="116">
        <v>3</v>
      </c>
      <c r="H78" s="125"/>
      <c r="I78" s="116">
        <v>0</v>
      </c>
      <c r="J78" s="116"/>
      <c r="K78" s="129"/>
    </row>
    <row r="79" spans="1:11" ht="18.75" customHeight="1">
      <c r="A79" s="103"/>
      <c r="B79" s="104"/>
      <c r="C79" s="128" t="s">
        <v>353</v>
      </c>
      <c r="D79" s="116"/>
      <c r="E79" s="116"/>
      <c r="F79" s="116"/>
      <c r="G79" s="116">
        <v>20</v>
      </c>
      <c r="H79" s="125"/>
      <c r="I79" s="116">
        <v>18</v>
      </c>
      <c r="J79" s="116"/>
      <c r="K79" s="129"/>
    </row>
    <row r="80" spans="1:11" ht="25.5">
      <c r="A80" s="103"/>
      <c r="B80" s="104"/>
      <c r="C80" s="128" t="s">
        <v>354</v>
      </c>
      <c r="D80" s="116"/>
      <c r="E80" s="116"/>
      <c r="F80" s="116"/>
      <c r="G80" s="116">
        <v>16</v>
      </c>
      <c r="H80" s="125"/>
      <c r="I80" s="116">
        <v>0</v>
      </c>
      <c r="J80" s="116"/>
      <c r="K80" s="129"/>
    </row>
    <row r="81" spans="1:11" ht="18.75" customHeight="1">
      <c r="A81" s="103"/>
      <c r="B81" s="104"/>
      <c r="C81" s="128" t="s">
        <v>355</v>
      </c>
      <c r="D81" s="116"/>
      <c r="E81" s="116"/>
      <c r="F81" s="116"/>
      <c r="G81" s="116">
        <v>17</v>
      </c>
      <c r="H81" s="125"/>
      <c r="I81" s="116">
        <v>16</v>
      </c>
      <c r="J81" s="116"/>
      <c r="K81" s="129"/>
    </row>
    <row r="82" spans="1:11" ht="18.75" customHeight="1">
      <c r="A82" s="103"/>
      <c r="B82" s="104"/>
      <c r="C82" s="128" t="s">
        <v>356</v>
      </c>
      <c r="D82" s="116"/>
      <c r="E82" s="116"/>
      <c r="F82" s="116"/>
      <c r="G82" s="116">
        <v>54</v>
      </c>
      <c r="H82" s="125"/>
      <c r="I82" s="116">
        <v>24</v>
      </c>
      <c r="J82" s="116"/>
      <c r="K82" s="129"/>
    </row>
    <row r="83" spans="1:11" ht="18.75" customHeight="1">
      <c r="A83" s="103"/>
      <c r="B83" s="104"/>
      <c r="C83" s="128" t="s">
        <v>363</v>
      </c>
      <c r="D83" s="116"/>
      <c r="E83" s="116"/>
      <c r="F83" s="116"/>
      <c r="G83" s="116">
        <v>0</v>
      </c>
      <c r="H83" s="125"/>
      <c r="I83" s="116">
        <v>19</v>
      </c>
      <c r="J83" s="116"/>
      <c r="K83" s="129"/>
    </row>
    <row r="84" spans="1:11" ht="12.75">
      <c r="A84" s="103"/>
      <c r="B84" s="104"/>
      <c r="C84" s="128" t="s">
        <v>364</v>
      </c>
      <c r="D84" s="116"/>
      <c r="E84" s="116"/>
      <c r="F84" s="116"/>
      <c r="G84" s="116">
        <v>0</v>
      </c>
      <c r="H84" s="125"/>
      <c r="I84" s="116">
        <v>6</v>
      </c>
      <c r="J84" s="116"/>
      <c r="K84" s="129"/>
    </row>
    <row r="85" spans="1:11" ht="18.75" customHeight="1">
      <c r="A85" s="103"/>
      <c r="B85" s="104"/>
      <c r="C85" s="128" t="s">
        <v>365</v>
      </c>
      <c r="D85" s="116"/>
      <c r="E85" s="116"/>
      <c r="F85" s="116"/>
      <c r="G85" s="116">
        <v>0</v>
      </c>
      <c r="H85" s="125"/>
      <c r="I85" s="116">
        <v>3</v>
      </c>
      <c r="J85" s="116"/>
      <c r="K85" s="129"/>
    </row>
    <row r="86" spans="1:11" ht="12.75">
      <c r="A86" s="103"/>
      <c r="B86" s="104"/>
      <c r="C86" s="128" t="s">
        <v>366</v>
      </c>
      <c r="D86" s="116"/>
      <c r="E86" s="116"/>
      <c r="F86" s="116"/>
      <c r="G86" s="116">
        <v>0</v>
      </c>
      <c r="H86" s="125"/>
      <c r="I86" s="116">
        <v>16</v>
      </c>
      <c r="J86" s="116"/>
      <c r="K86" s="129"/>
    </row>
    <row r="87" spans="1:11" ht="12.75">
      <c r="A87" s="103"/>
      <c r="B87" s="104"/>
      <c r="C87" s="128" t="s">
        <v>367</v>
      </c>
      <c r="D87" s="116"/>
      <c r="E87" s="116"/>
      <c r="F87" s="116"/>
      <c r="G87" s="116">
        <v>0</v>
      </c>
      <c r="H87" s="125"/>
      <c r="I87" s="116">
        <v>14</v>
      </c>
      <c r="J87" s="116"/>
      <c r="K87" s="129"/>
    </row>
    <row r="88" spans="1:11" ht="12.75">
      <c r="A88" s="103"/>
      <c r="B88" s="104"/>
      <c r="C88" s="128" t="s">
        <v>368</v>
      </c>
      <c r="D88" s="116"/>
      <c r="E88" s="116"/>
      <c r="F88" s="116"/>
      <c r="G88" s="116">
        <v>0</v>
      </c>
      <c r="H88" s="125"/>
      <c r="I88" s="116">
        <v>25</v>
      </c>
      <c r="J88" s="116"/>
      <c r="K88" s="129"/>
    </row>
    <row r="89" spans="1:11" ht="25.5">
      <c r="A89" s="103"/>
      <c r="B89" s="104"/>
      <c r="C89" s="128" t="s">
        <v>369</v>
      </c>
      <c r="D89" s="116"/>
      <c r="E89" s="116"/>
      <c r="F89" s="116"/>
      <c r="G89" s="116">
        <v>0</v>
      </c>
      <c r="H89" s="125"/>
      <c r="I89" s="116">
        <v>43</v>
      </c>
      <c r="J89" s="116"/>
      <c r="K89" s="129"/>
    </row>
    <row r="90" spans="1:11" ht="25.5">
      <c r="A90" s="103"/>
      <c r="B90" s="104"/>
      <c r="C90" s="128" t="s">
        <v>370</v>
      </c>
      <c r="D90" s="116"/>
      <c r="E90" s="116"/>
      <c r="F90" s="116"/>
      <c r="G90" s="116">
        <v>0</v>
      </c>
      <c r="H90" s="125"/>
      <c r="I90" s="116">
        <v>42</v>
      </c>
      <c r="J90" s="116"/>
      <c r="K90" s="129"/>
    </row>
    <row r="91" spans="1:11" ht="25.5">
      <c r="A91" s="103"/>
      <c r="B91" s="104"/>
      <c r="C91" s="128" t="s">
        <v>371</v>
      </c>
      <c r="D91" s="116"/>
      <c r="E91" s="116"/>
      <c r="F91" s="116"/>
      <c r="G91" s="116">
        <v>0</v>
      </c>
      <c r="H91" s="125"/>
      <c r="I91" s="116">
        <v>15</v>
      </c>
      <c r="J91" s="116"/>
      <c r="K91" s="129"/>
    </row>
    <row r="92" spans="1:11" ht="12.75">
      <c r="A92" s="103"/>
      <c r="B92" s="104"/>
      <c r="C92" s="128" t="s">
        <v>351</v>
      </c>
      <c r="D92" s="116"/>
      <c r="E92" s="116"/>
      <c r="F92" s="116"/>
      <c r="G92" s="116">
        <v>0</v>
      </c>
      <c r="H92" s="125"/>
      <c r="I92" s="116">
        <v>4</v>
      </c>
      <c r="J92" s="116"/>
      <c r="K92" s="129"/>
    </row>
    <row r="93" spans="1:11" ht="12.75">
      <c r="A93" s="103"/>
      <c r="B93" s="104"/>
      <c r="C93" s="128" t="s">
        <v>352</v>
      </c>
      <c r="D93" s="116"/>
      <c r="E93" s="116"/>
      <c r="F93" s="116"/>
      <c r="G93" s="116">
        <v>0</v>
      </c>
      <c r="H93" s="125"/>
      <c r="I93" s="116">
        <v>10</v>
      </c>
      <c r="J93" s="116"/>
      <c r="K93" s="129"/>
    </row>
    <row r="94" spans="1:11" ht="12.75">
      <c r="A94" s="103"/>
      <c r="B94" s="104"/>
      <c r="C94" s="128" t="s">
        <v>372</v>
      </c>
      <c r="D94" s="116"/>
      <c r="E94" s="116"/>
      <c r="F94" s="116"/>
      <c r="G94" s="116">
        <v>0</v>
      </c>
      <c r="H94" s="125"/>
      <c r="I94" s="116">
        <v>4</v>
      </c>
      <c r="J94" s="116"/>
      <c r="K94" s="129"/>
    </row>
    <row r="95" spans="1:11" ht="39" customHeight="1">
      <c r="A95" s="103"/>
      <c r="B95" s="106">
        <v>5</v>
      </c>
      <c r="C95" s="105" t="s">
        <v>317</v>
      </c>
      <c r="D95" s="118"/>
      <c r="E95" s="118"/>
      <c r="F95" s="118"/>
      <c r="G95" s="116"/>
      <c r="H95" s="125"/>
      <c r="I95" s="116"/>
      <c r="J95" s="116"/>
      <c r="K95" s="129"/>
    </row>
    <row r="96" spans="1:11" ht="12.75">
      <c r="A96" s="103"/>
      <c r="B96" s="104"/>
      <c r="C96" s="128" t="s">
        <v>318</v>
      </c>
      <c r="D96" s="116"/>
      <c r="E96" s="116"/>
      <c r="F96" s="116"/>
      <c r="G96" s="116"/>
      <c r="H96" s="125"/>
      <c r="I96" s="116"/>
      <c r="J96" s="116"/>
      <c r="K96" s="129"/>
    </row>
    <row r="97" spans="1:11" ht="13.5" thickBot="1">
      <c r="A97" s="107"/>
      <c r="B97" s="108"/>
      <c r="C97" s="130" t="s">
        <v>319</v>
      </c>
      <c r="D97" s="110"/>
      <c r="E97" s="110"/>
      <c r="F97" s="110"/>
      <c r="G97" s="110"/>
      <c r="H97" s="125"/>
      <c r="I97" s="110"/>
      <c r="J97" s="110"/>
      <c r="K97" s="131"/>
    </row>
    <row r="98" spans="1:11" ht="15">
      <c r="A98" s="109"/>
      <c r="B98" s="109"/>
      <c r="C98" s="132"/>
      <c r="D98" s="133"/>
      <c r="E98" s="133"/>
      <c r="F98" s="133"/>
      <c r="G98" s="134"/>
      <c r="H98" s="134"/>
      <c r="I98" s="134"/>
      <c r="J98" s="134"/>
      <c r="K98" s="134"/>
    </row>
    <row r="99" spans="1:11" ht="15.75">
      <c r="A99" s="90"/>
      <c r="B99" s="90"/>
      <c r="C99" s="223" t="s">
        <v>88</v>
      </c>
      <c r="D99" s="223"/>
      <c r="E99" s="135"/>
      <c r="F99" s="181" t="s">
        <v>281</v>
      </c>
      <c r="G99" s="181"/>
      <c r="H99" s="181"/>
      <c r="I99" s="181"/>
      <c r="J99" s="181"/>
      <c r="K99" s="181"/>
    </row>
    <row r="100" spans="1:11" ht="15">
      <c r="A100" s="90"/>
      <c r="B100" s="90"/>
      <c r="C100" s="225" t="s">
        <v>320</v>
      </c>
      <c r="D100" s="225"/>
      <c r="E100" s="136"/>
      <c r="F100" s="224" t="s">
        <v>288</v>
      </c>
      <c r="G100" s="224"/>
      <c r="H100" s="224"/>
      <c r="I100" s="224"/>
      <c r="J100" s="224"/>
      <c r="K100" s="224"/>
    </row>
    <row r="101" spans="1:11" ht="15">
      <c r="A101" s="90"/>
      <c r="B101" s="90"/>
      <c r="C101" s="225"/>
      <c r="D101" s="225"/>
      <c r="E101" s="136"/>
      <c r="F101" s="224"/>
      <c r="G101" s="224"/>
      <c r="H101" s="224"/>
      <c r="I101" s="224"/>
      <c r="J101" s="224"/>
      <c r="K101" s="224"/>
    </row>
    <row r="102" spans="1:11" ht="15">
      <c r="A102" s="90"/>
      <c r="B102" s="90"/>
      <c r="C102" s="137"/>
      <c r="D102" s="136"/>
      <c r="E102" s="136"/>
      <c r="F102" s="136"/>
      <c r="G102" s="136"/>
      <c r="H102" s="136"/>
      <c r="I102" s="136"/>
      <c r="J102" s="136"/>
      <c r="K102" s="121"/>
    </row>
    <row r="103" spans="1:11" ht="15">
      <c r="A103" s="90"/>
      <c r="B103" s="90"/>
      <c r="C103" s="137"/>
      <c r="D103" s="136"/>
      <c r="E103" s="136"/>
      <c r="F103" s="136"/>
      <c r="G103" s="136"/>
      <c r="H103" s="136"/>
      <c r="I103" s="136"/>
      <c r="J103" s="136"/>
      <c r="K103" s="121"/>
    </row>
    <row r="104" spans="3:11" ht="12.75">
      <c r="C104" s="84"/>
      <c r="D104" s="84"/>
      <c r="E104" s="84"/>
      <c r="F104" s="84"/>
      <c r="G104" s="84"/>
      <c r="H104" s="84"/>
      <c r="I104" s="84"/>
      <c r="J104" s="84"/>
      <c r="K104" s="84"/>
    </row>
  </sheetData>
  <sheetProtection/>
  <mergeCells count="15">
    <mergeCell ref="C99:D99"/>
    <mergeCell ref="F99:K99"/>
    <mergeCell ref="F100:K101"/>
    <mergeCell ref="C100:D101"/>
    <mergeCell ref="B8:B9"/>
    <mergeCell ref="C8:C9"/>
    <mergeCell ref="D8:D9"/>
    <mergeCell ref="G8:G9"/>
    <mergeCell ref="H8:H9"/>
    <mergeCell ref="J3:K3"/>
    <mergeCell ref="E8:F8"/>
    <mergeCell ref="I8:K8"/>
    <mergeCell ref="A3:C3"/>
    <mergeCell ref="A5:J5"/>
    <mergeCell ref="A8:A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utilizator buget9</cp:lastModifiedBy>
  <cp:lastPrinted>2018-12-20T06:49:30Z</cp:lastPrinted>
  <dcterms:created xsi:type="dcterms:W3CDTF">2011-11-22T11:53:52Z</dcterms:created>
  <dcterms:modified xsi:type="dcterms:W3CDTF">2018-12-20T06:50:43Z</dcterms:modified>
  <cp:category/>
  <cp:version/>
  <cp:contentType/>
  <cp:contentStatus/>
</cp:coreProperties>
</file>