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firstSheet="1" activeTab="1"/>
  </bookViews>
  <sheets>
    <sheet name="Anexa2" sheetId="1" state="hidden" r:id="rId1"/>
    <sheet name="Anexa_1" sheetId="2" r:id="rId2"/>
  </sheets>
  <definedNames>
    <definedName name="_xlnm.Print_Area" localSheetId="1">Anexa_1!$A$1:$M$78</definedName>
    <definedName name="_xlnm.Print_Area" localSheetId="0">Anexa2!$A$3:$O$189</definedName>
  </definedNames>
  <calcPr calcId="125725"/>
</workbook>
</file>

<file path=xl/calcChain.xml><?xml version="1.0" encoding="utf-8"?>
<calcChain xmlns="http://schemas.openxmlformats.org/spreadsheetml/2006/main">
  <c r="J70" i="2"/>
  <c r="I70"/>
  <c r="J69"/>
  <c r="K69" s="1"/>
  <c r="H65"/>
  <c r="G65"/>
  <c r="K63"/>
  <c r="M63" s="1"/>
  <c r="J63"/>
  <c r="L63" s="1"/>
  <c r="I63"/>
  <c r="L62"/>
  <c r="K62"/>
  <c r="M62" s="1"/>
  <c r="J62"/>
  <c r="I62"/>
  <c r="L61"/>
  <c r="J61"/>
  <c r="K61" s="1"/>
  <c r="M61" s="1"/>
  <c r="I61"/>
  <c r="J59"/>
  <c r="I59"/>
  <c r="J44"/>
  <c r="I44"/>
  <c r="J43"/>
  <c r="L43" s="1"/>
  <c r="I43"/>
  <c r="J42"/>
  <c r="K42" s="1"/>
  <c r="J41"/>
  <c r="I41"/>
  <c r="M36"/>
  <c r="J35"/>
  <c r="K35" s="1"/>
  <c r="M34"/>
  <c r="K34"/>
  <c r="J31"/>
  <c r="L31" s="1"/>
  <c r="I31"/>
  <c r="K30"/>
  <c r="M30" s="1"/>
  <c r="J30"/>
  <c r="L30" s="1"/>
  <c r="I30"/>
  <c r="J29"/>
  <c r="I29"/>
  <c r="K26"/>
  <c r="M26" s="1"/>
  <c r="J26"/>
  <c r="L26" s="1"/>
  <c r="I26"/>
  <c r="L25"/>
  <c r="K25"/>
  <c r="M25" s="1"/>
  <c r="J25"/>
  <c r="I25"/>
  <c r="M24"/>
  <c r="L24"/>
  <c r="K24"/>
  <c r="H24"/>
  <c r="G24"/>
  <c r="G23" s="1"/>
  <c r="G20" s="1"/>
  <c r="G19" s="1"/>
  <c r="G68" s="1"/>
  <c r="J22"/>
  <c r="I22"/>
  <c r="J21"/>
  <c r="L21" s="1"/>
  <c r="I21"/>
  <c r="K20"/>
  <c r="M20" s="1"/>
  <c r="K19"/>
  <c r="M19" s="1"/>
  <c r="L17"/>
  <c r="J17"/>
  <c r="K17" s="1"/>
  <c r="M17" s="1"/>
  <c r="I17"/>
  <c r="M14"/>
  <c r="J14"/>
  <c r="K14" s="1"/>
  <c r="I14"/>
  <c r="J13"/>
  <c r="H13"/>
  <c r="I13" s="1"/>
  <c r="G13"/>
  <c r="O184" i="1"/>
  <c r="N184"/>
  <c r="O179"/>
  <c r="N179"/>
  <c r="T169"/>
  <c r="S169"/>
  <c r="M169"/>
  <c r="N169" s="1"/>
  <c r="L169"/>
  <c r="K169"/>
  <c r="J169"/>
  <c r="I169"/>
  <c r="H169"/>
  <c r="G169"/>
  <c r="O168"/>
  <c r="N168"/>
  <c r="O167"/>
  <c r="N167"/>
  <c r="O166"/>
  <c r="N166"/>
  <c r="O162"/>
  <c r="N162"/>
  <c r="N139"/>
  <c r="N136"/>
  <c r="N135"/>
  <c r="Q134"/>
  <c r="R134" s="1"/>
  <c r="O134"/>
  <c r="N134"/>
  <c r="Q133"/>
  <c r="R133" s="1"/>
  <c r="O133"/>
  <c r="N133"/>
  <c r="Q128"/>
  <c r="R128" s="1"/>
  <c r="O128"/>
  <c r="T127"/>
  <c r="S127"/>
  <c r="P127"/>
  <c r="Q127" s="1"/>
  <c r="R127" s="1"/>
  <c r="M127"/>
  <c r="L127"/>
  <c r="K127"/>
  <c r="J127"/>
  <c r="I127"/>
  <c r="H127"/>
  <c r="G127"/>
  <c r="Q126"/>
  <c r="R126" s="1"/>
  <c r="O126"/>
  <c r="N126"/>
  <c r="Q125"/>
  <c r="R125" s="1"/>
  <c r="Q124"/>
  <c r="R124" s="1"/>
  <c r="O123"/>
  <c r="R122"/>
  <c r="Q122"/>
  <c r="O122"/>
  <c r="N122"/>
  <c r="T121"/>
  <c r="S121"/>
  <c r="P121"/>
  <c r="M121"/>
  <c r="L121"/>
  <c r="K121"/>
  <c r="J121"/>
  <c r="I121"/>
  <c r="H121"/>
  <c r="G121"/>
  <c r="O120"/>
  <c r="N120"/>
  <c r="R119"/>
  <c r="Q119"/>
  <c r="O119"/>
  <c r="N119"/>
  <c r="T118"/>
  <c r="S118"/>
  <c r="P118"/>
  <c r="P117" s="1"/>
  <c r="M118"/>
  <c r="L118"/>
  <c r="K118"/>
  <c r="K117" s="1"/>
  <c r="J118"/>
  <c r="I118"/>
  <c r="I117" s="1"/>
  <c r="H118"/>
  <c r="G118"/>
  <c r="S117"/>
  <c r="J117"/>
  <c r="G117"/>
  <c r="O111"/>
  <c r="N111"/>
  <c r="Q110"/>
  <c r="R110" s="1"/>
  <c r="Q109"/>
  <c r="R109" s="1"/>
  <c r="O109"/>
  <c r="N109"/>
  <c r="O108"/>
  <c r="N108"/>
  <c r="Q106"/>
  <c r="R106" s="1"/>
  <c r="O106"/>
  <c r="N106"/>
  <c r="T105"/>
  <c r="Q105" s="1"/>
  <c r="R105" s="1"/>
  <c r="S105"/>
  <c r="M105"/>
  <c r="O105" s="1"/>
  <c r="L105"/>
  <c r="K105"/>
  <c r="J105"/>
  <c r="I105"/>
  <c r="H105"/>
  <c r="G105"/>
  <c r="G100" s="1"/>
  <c r="G99" s="1"/>
  <c r="Q104"/>
  <c r="R104" s="1"/>
  <c r="Q103"/>
  <c r="R103" s="1"/>
  <c r="O103"/>
  <c r="N103"/>
  <c r="Q102"/>
  <c r="R102" s="1"/>
  <c r="O102"/>
  <c r="N102"/>
  <c r="T101"/>
  <c r="S101"/>
  <c r="P101"/>
  <c r="P100" s="1"/>
  <c r="M101"/>
  <c r="L101"/>
  <c r="L100" s="1"/>
  <c r="K101"/>
  <c r="J101"/>
  <c r="J100" s="1"/>
  <c r="I101"/>
  <c r="I100" s="1"/>
  <c r="I99" s="1"/>
  <c r="H101"/>
  <c r="G101"/>
  <c r="T100"/>
  <c r="S100"/>
  <c r="S99" s="1"/>
  <c r="K100"/>
  <c r="H100"/>
  <c r="Q92"/>
  <c r="R92" s="1"/>
  <c r="O92"/>
  <c r="N92"/>
  <c r="Q90"/>
  <c r="R90" s="1"/>
  <c r="O90"/>
  <c r="N90"/>
  <c r="O89"/>
  <c r="N89"/>
  <c r="Q85"/>
  <c r="R85" s="1"/>
  <c r="O85"/>
  <c r="N85"/>
  <c r="Q84"/>
  <c r="R84" s="1"/>
  <c r="O84"/>
  <c r="N84"/>
  <c r="Q82"/>
  <c r="R82" s="1"/>
  <c r="O82"/>
  <c r="N82"/>
  <c r="Q80"/>
  <c r="R80" s="1"/>
  <c r="O80"/>
  <c r="N80"/>
  <c r="Q79"/>
  <c r="R79" s="1"/>
  <c r="Q78"/>
  <c r="R78" s="1"/>
  <c r="O78"/>
  <c r="N78"/>
  <c r="Q77"/>
  <c r="R77" s="1"/>
  <c r="O77"/>
  <c r="N77"/>
  <c r="Q76"/>
  <c r="R76" s="1"/>
  <c r="O76"/>
  <c r="N76"/>
  <c r="Q75"/>
  <c r="R75" s="1"/>
  <c r="O75"/>
  <c r="N75"/>
  <c r="Q66"/>
  <c r="R66" s="1"/>
  <c r="O66"/>
  <c r="N66"/>
  <c r="Q64"/>
  <c r="R64" s="1"/>
  <c r="O64"/>
  <c r="N64"/>
  <c r="T63"/>
  <c r="S63"/>
  <c r="S59" s="1"/>
  <c r="P63"/>
  <c r="P59" s="1"/>
  <c r="M63"/>
  <c r="L63"/>
  <c r="L59" s="1"/>
  <c r="K63"/>
  <c r="K59" s="1"/>
  <c r="J63"/>
  <c r="J59" s="1"/>
  <c r="I63"/>
  <c r="H63"/>
  <c r="H59" s="1"/>
  <c r="G63"/>
  <c r="G59" s="1"/>
  <c r="M59"/>
  <c r="I59"/>
  <c r="Q58"/>
  <c r="R58" s="1"/>
  <c r="O58"/>
  <c r="N58"/>
  <c r="Q54"/>
  <c r="R54" s="1"/>
  <c r="O54"/>
  <c r="N54"/>
  <c r="T53"/>
  <c r="S53"/>
  <c r="P53"/>
  <c r="M53"/>
  <c r="L53"/>
  <c r="K53"/>
  <c r="J53"/>
  <c r="O53" s="1"/>
  <c r="I53"/>
  <c r="H53"/>
  <c r="G53"/>
  <c r="Q52"/>
  <c r="R52" s="1"/>
  <c r="O52"/>
  <c r="N52"/>
  <c r="Q51"/>
  <c r="R51" s="1"/>
  <c r="O51"/>
  <c r="N51"/>
  <c r="Q50"/>
  <c r="R50" s="1"/>
  <c r="O50"/>
  <c r="N50"/>
  <c r="Q49"/>
  <c r="R49" s="1"/>
  <c r="O49"/>
  <c r="N49"/>
  <c r="Q48"/>
  <c r="R48" s="1"/>
  <c r="O48"/>
  <c r="N48"/>
  <c r="Q47"/>
  <c r="R47" s="1"/>
  <c r="O47"/>
  <c r="N47"/>
  <c r="Q46"/>
  <c r="R46" s="1"/>
  <c r="O46"/>
  <c r="N46"/>
  <c r="T45"/>
  <c r="S45"/>
  <c r="S44" s="1"/>
  <c r="P45"/>
  <c r="Q45" s="1"/>
  <c r="R45" s="1"/>
  <c r="M45"/>
  <c r="L45"/>
  <c r="K45"/>
  <c r="J45"/>
  <c r="I45"/>
  <c r="H45"/>
  <c r="H44" s="1"/>
  <c r="G45"/>
  <c r="L44"/>
  <c r="K44"/>
  <c r="Q40"/>
  <c r="R40" s="1"/>
  <c r="O40"/>
  <c r="N40"/>
  <c r="Q35"/>
  <c r="R35" s="1"/>
  <c r="O35"/>
  <c r="N35"/>
  <c r="Q34"/>
  <c r="R34" s="1"/>
  <c r="O34"/>
  <c r="N34"/>
  <c r="Q28"/>
  <c r="R28" s="1"/>
  <c r="O28"/>
  <c r="N28"/>
  <c r="T27"/>
  <c r="S27"/>
  <c r="P27"/>
  <c r="Q27" s="1"/>
  <c r="R27" s="1"/>
  <c r="M27"/>
  <c r="L27"/>
  <c r="L15" s="1"/>
  <c r="K27"/>
  <c r="J27"/>
  <c r="I27"/>
  <c r="H27"/>
  <c r="G27"/>
  <c r="Q26"/>
  <c r="R26" s="1"/>
  <c r="O26"/>
  <c r="N26"/>
  <c r="Q21"/>
  <c r="R21" s="1"/>
  <c r="O21"/>
  <c r="Q20"/>
  <c r="R20" s="1"/>
  <c r="O20"/>
  <c r="N20"/>
  <c r="Q19"/>
  <c r="R19" s="1"/>
  <c r="O19"/>
  <c r="N19"/>
  <c r="Q18"/>
  <c r="R18" s="1"/>
  <c r="O18"/>
  <c r="N18"/>
  <c r="Q17"/>
  <c r="R17" s="1"/>
  <c r="O17"/>
  <c r="N17"/>
  <c r="T16"/>
  <c r="S16"/>
  <c r="S15" s="1"/>
  <c r="S171" s="1"/>
  <c r="P16"/>
  <c r="Q16" s="1"/>
  <c r="R16" s="1"/>
  <c r="M16"/>
  <c r="M15" s="1"/>
  <c r="L16"/>
  <c r="K16"/>
  <c r="K15" s="1"/>
  <c r="K171" s="1"/>
  <c r="J16"/>
  <c r="J15" s="1"/>
  <c r="I16"/>
  <c r="I15" s="1"/>
  <c r="I171" s="1"/>
  <c r="H16"/>
  <c r="G16"/>
  <c r="G15" s="1"/>
  <c r="T15"/>
  <c r="P15"/>
  <c r="P14" s="1"/>
  <c r="H15"/>
  <c r="H171" s="1"/>
  <c r="L14" l="1"/>
  <c r="L171"/>
  <c r="Q15"/>
  <c r="N16"/>
  <c r="O27"/>
  <c r="P44"/>
  <c r="N53"/>
  <c r="Q101"/>
  <c r="R101" s="1"/>
  <c r="O127"/>
  <c r="O169"/>
  <c r="K31" i="2"/>
  <c r="M31" s="1"/>
  <c r="O63" i="1"/>
  <c r="K99"/>
  <c r="J99"/>
  <c r="O16"/>
  <c r="N59"/>
  <c r="S14"/>
  <c r="G44"/>
  <c r="G43" s="1"/>
  <c r="G42" s="1"/>
  <c r="N63"/>
  <c r="L14" i="2"/>
  <c r="J171" i="1"/>
  <c r="J14"/>
  <c r="G171"/>
  <c r="G14"/>
  <c r="T117"/>
  <c r="S43"/>
  <c r="S42" s="1"/>
  <c r="S154" s="1"/>
  <c r="O45"/>
  <c r="M44"/>
  <c r="O121"/>
  <c r="N121"/>
  <c r="N127"/>
  <c r="M44" i="2"/>
  <c r="L44"/>
  <c r="H14" i="1"/>
  <c r="T14"/>
  <c r="J44"/>
  <c r="J43" s="1"/>
  <c r="J42" s="1"/>
  <c r="N45"/>
  <c r="O59"/>
  <c r="N105"/>
  <c r="Q118"/>
  <c r="R118" s="1"/>
  <c r="K21" i="2"/>
  <c r="M21" s="1"/>
  <c r="I24"/>
  <c r="H23"/>
  <c r="L29"/>
  <c r="K29"/>
  <c r="M29" s="1"/>
  <c r="L41"/>
  <c r="K41"/>
  <c r="M41" s="1"/>
  <c r="J65"/>
  <c r="I65"/>
  <c r="O15" i="1"/>
  <c r="N15"/>
  <c r="T59"/>
  <c r="Q63"/>
  <c r="R63" s="1"/>
  <c r="O101"/>
  <c r="M100"/>
  <c r="O118"/>
  <c r="M117"/>
  <c r="N118"/>
  <c r="G34" i="2"/>
  <c r="G36" s="1"/>
  <c r="L22"/>
  <c r="K22"/>
  <c r="M22" s="1"/>
  <c r="L70"/>
  <c r="K70"/>
  <c r="M70" s="1"/>
  <c r="K14" i="1"/>
  <c r="K43"/>
  <c r="K42" s="1"/>
  <c r="I44"/>
  <c r="I43" s="1"/>
  <c r="I42" s="1"/>
  <c r="T99"/>
  <c r="Q100"/>
  <c r="R100" s="1"/>
  <c r="N101"/>
  <c r="M171"/>
  <c r="I14"/>
  <c r="I154" s="1"/>
  <c r="M14"/>
  <c r="R15"/>
  <c r="N27"/>
  <c r="Q53"/>
  <c r="R53" s="1"/>
  <c r="H99"/>
  <c r="H43" s="1"/>
  <c r="H42" s="1"/>
  <c r="P99"/>
  <c r="P43" s="1"/>
  <c r="P42" s="1"/>
  <c r="P154" s="1"/>
  <c r="H117"/>
  <c r="L117"/>
  <c r="L99" s="1"/>
  <c r="L43" s="1"/>
  <c r="L42" s="1"/>
  <c r="L154" s="1"/>
  <c r="Q121"/>
  <c r="R121" s="1"/>
  <c r="T171"/>
  <c r="L13" i="2"/>
  <c r="K13"/>
  <c r="M13" s="1"/>
  <c r="K43"/>
  <c r="M43" s="1"/>
  <c r="L59"/>
  <c r="K59"/>
  <c r="M59" s="1"/>
  <c r="K154" i="1" l="1"/>
  <c r="G154"/>
  <c r="O14"/>
  <c r="N14"/>
  <c r="N100"/>
  <c r="O100"/>
  <c r="M99"/>
  <c r="H154"/>
  <c r="K65" i="2"/>
  <c r="M65" s="1"/>
  <c r="L65"/>
  <c r="J154" i="1"/>
  <c r="T44"/>
  <c r="R59"/>
  <c r="Q59"/>
  <c r="Q14"/>
  <c r="R14" s="1"/>
  <c r="O171"/>
  <c r="N171"/>
  <c r="Q99"/>
  <c r="R99"/>
  <c r="O117"/>
  <c r="N117"/>
  <c r="I23" i="2"/>
  <c r="H20"/>
  <c r="J23"/>
  <c r="N44" i="1"/>
  <c r="O44"/>
  <c r="M43"/>
  <c r="Q117"/>
  <c r="R117" s="1"/>
  <c r="I20" i="2" l="1"/>
  <c r="L20"/>
  <c r="H19"/>
  <c r="R44" i="1"/>
  <c r="T43"/>
  <c r="Q44"/>
  <c r="O99"/>
  <c r="N99"/>
  <c r="O43"/>
  <c r="M42"/>
  <c r="N43"/>
  <c r="L23" i="2"/>
  <c r="K23"/>
  <c r="M23" s="1"/>
  <c r="L19" l="1"/>
  <c r="I19"/>
  <c r="H68"/>
  <c r="H34"/>
  <c r="N42" i="1"/>
  <c r="O42"/>
  <c r="M154"/>
  <c r="Q43"/>
  <c r="R43" s="1"/>
  <c r="T42"/>
  <c r="L34" i="2" l="1"/>
  <c r="H36"/>
  <c r="I34"/>
  <c r="O154" i="1"/>
  <c r="N154"/>
  <c r="J68" i="2"/>
  <c r="I68"/>
  <c r="R42" i="1"/>
  <c r="Q42"/>
  <c r="T154"/>
  <c r="Q154" l="1"/>
  <c r="R154" s="1"/>
  <c r="K68" i="2"/>
  <c r="M68" s="1"/>
  <c r="L68"/>
  <c r="L36"/>
  <c r="I36"/>
</calcChain>
</file>

<file path=xl/sharedStrings.xml><?xml version="1.0" encoding="utf-8"?>
<sst xmlns="http://schemas.openxmlformats.org/spreadsheetml/2006/main" count="429" uniqueCount="327">
  <si>
    <t xml:space="preserve"> RAADPFL CRAIOVA</t>
  </si>
  <si>
    <t>RO7403230</t>
  </si>
  <si>
    <t>Detalierea indicatorilor economico-financiari prevăzuţi în bugetul de venituri şi cheltuieli</t>
  </si>
  <si>
    <t>mii lei</t>
  </si>
  <si>
    <t>INDICATORI</t>
  </si>
  <si>
    <t>Nr. rd.</t>
  </si>
  <si>
    <t>An precedent  2019</t>
  </si>
  <si>
    <t>An curent 2020</t>
  </si>
  <si>
    <t>Propuneri  rectificare an curent 2020</t>
  </si>
  <si>
    <t>% 9=8/5*100</t>
  </si>
  <si>
    <t>%   10=8/6*100</t>
  </si>
  <si>
    <t>din care</t>
  </si>
  <si>
    <t xml:space="preserve"> Aprobat</t>
  </si>
  <si>
    <t>Realizat 2019</t>
  </si>
  <si>
    <t>Aprobat</t>
  </si>
  <si>
    <t>Realizat la trim III an 2020</t>
  </si>
  <si>
    <t>conform HCLM 517/19.12.2019</t>
  </si>
  <si>
    <t>conform HCA 140/03.12.2019</t>
  </si>
  <si>
    <t>conform HCLM 98/26.03.2020</t>
  </si>
  <si>
    <t>conform HCA 29/26.02.2020</t>
  </si>
  <si>
    <t>TrimI</t>
  </si>
  <si>
    <t>TrimII</t>
  </si>
  <si>
    <t>TrimIII</t>
  </si>
  <si>
    <t>An 2020</t>
  </si>
  <si>
    <t>4a</t>
  </si>
  <si>
    <t>6a</t>
  </si>
  <si>
    <t>11a</t>
  </si>
  <si>
    <t>11b</t>
  </si>
  <si>
    <t>11c</t>
  </si>
  <si>
    <t>11d</t>
  </si>
  <si>
    <t>I.</t>
  </si>
  <si>
    <t>VENITURI TOTALE (Rd.2+Rd.22+Rd.28)</t>
  </si>
  <si>
    <t>Venituri totale din exploatare (Rd.3+Rd.8+Rd.9+Rd.12+Rd.13+Rd.14), din care:</t>
  </si>
  <si>
    <t>a)</t>
  </si>
  <si>
    <t>din producţia vândută (Rd.4+Rd.5+Rd.6+Rd.7), din care:</t>
  </si>
  <si>
    <t>a1)</t>
  </si>
  <si>
    <t>din vânzarea produselor</t>
  </si>
  <si>
    <t>a2)</t>
  </si>
  <si>
    <t>din servicii prestate</t>
  </si>
  <si>
    <t>a3)</t>
  </si>
  <si>
    <t>din redevenţe şi chirii</t>
  </si>
  <si>
    <t>a4)</t>
  </si>
  <si>
    <t>alte venituri</t>
  </si>
  <si>
    <t>b)</t>
  </si>
  <si>
    <t>din vânzarea mărfurilor</t>
  </si>
  <si>
    <t>c)</t>
  </si>
  <si>
    <t>din subvenţii şi transferuri de exploatare aferente cifrei de afaceri nete (Rd.10+Rd.11), din care:</t>
  </si>
  <si>
    <t>c1</t>
  </si>
  <si>
    <t>subvenţii, cf. prevederilor  legale în vigoare</t>
  </si>
  <si>
    <t>c2</t>
  </si>
  <si>
    <t>transferuri, cf.  prevederilor    legale  în  vigoare</t>
  </si>
  <si>
    <t>d)</t>
  </si>
  <si>
    <t>din producţia de imobilizări</t>
  </si>
  <si>
    <t>e)</t>
  </si>
  <si>
    <t>venituri aferente costului producţiei în curs de execuţie</t>
  </si>
  <si>
    <t>f)</t>
  </si>
  <si>
    <t>alte venituri din exploatare (Rd.15+Rd.16+Rd.19+Rd.20+Rd.21), din care:</t>
  </si>
  <si>
    <t>f1)</t>
  </si>
  <si>
    <t>din amenzi şi penalităţi</t>
  </si>
  <si>
    <t>f2)</t>
  </si>
  <si>
    <t>din vânzarea activelor şi alte operaţii de capital (Rd.18+Rd.19), din care:</t>
  </si>
  <si>
    <t xml:space="preserve"> - active corporale</t>
  </si>
  <si>
    <t xml:space="preserve"> - active necorporale</t>
  </si>
  <si>
    <t>f3)</t>
  </si>
  <si>
    <t>din subvenţii pentru investiţii</t>
  </si>
  <si>
    <t>f4)</t>
  </si>
  <si>
    <t>din valorificarea certificatelor CO2</t>
  </si>
  <si>
    <t>f5)</t>
  </si>
  <si>
    <t>Venituri financiare (Rd.23+Rd.24+Rd.25+Rd.26+Rd.27), din care:</t>
  </si>
  <si>
    <t>din imobilizări financiare</t>
  </si>
  <si>
    <t>din investiţii financiare</t>
  </si>
  <si>
    <t>din diferenţe de curs</t>
  </si>
  <si>
    <t>din dobânzi</t>
  </si>
  <si>
    <t>alte venituri financiare</t>
  </si>
  <si>
    <t>Venituri extraordinare</t>
  </si>
  <si>
    <t>II</t>
  </si>
  <si>
    <t>CHELTUIELI TOTALE  (Rd.30+Rd.136+Rd.144)</t>
  </si>
  <si>
    <t>Cheltuieli de exploatare (Rd.31+Rd.79+Rd.86+Rd.120), din care:</t>
  </si>
  <si>
    <t>A. Cheltuieli cu bunuri şi servicii (Rd.32+Rd.40+Rd.46), din care:</t>
  </si>
  <si>
    <t>A1</t>
  </si>
  <si>
    <t>Cheltuieli privind stocurile (Rd.33+Rd.34+Rd.37+Rd.38+Rd.39), din care:</t>
  </si>
  <si>
    <t>cheltuieli cu materiile prime si materiale</t>
  </si>
  <si>
    <t>cheltuieli cu materialele consumabile, din care:</t>
  </si>
  <si>
    <t>b1)</t>
  </si>
  <si>
    <t>cheltuieli cu piesele de schimb</t>
  </si>
  <si>
    <t>b2)</t>
  </si>
  <si>
    <t>cheltuieli cu combustibilii</t>
  </si>
  <si>
    <t>cheltuieli privind materialele de natura obiectelor de inventar</t>
  </si>
  <si>
    <t>cheltuieli privind energia şi apa</t>
  </si>
  <si>
    <t>cheltuieli privind mărfurile</t>
  </si>
  <si>
    <t>A2</t>
  </si>
  <si>
    <t>Cheltuieli privind serviciile executate de terţi (Rd.41+Rd.42+Rd.45), din care:</t>
  </si>
  <si>
    <t>cheltuieli cu întreţinerea şi reparaţiile</t>
  </si>
  <si>
    <t>cheltuieli privind chiriile (Rd.43+Rd.44) din care:</t>
  </si>
  <si>
    <t xml:space="preserve"> - către operatori cu capital integral/majoritar de stat</t>
  </si>
  <si>
    <t xml:space="preserve"> - către operatori cu capital privat</t>
  </si>
  <si>
    <t>prime de asigurare</t>
  </si>
  <si>
    <t>A3</t>
  </si>
  <si>
    <t>Cheltuieli cu alte servicii executate de terţi (Rd.47+Rd.48+Rd.50+Rd.57+Rd.62+Rd.63+Rd.67+   Rd.68+Rd.69+Rd.78), din care:</t>
  </si>
  <si>
    <t>cheltuieli cu colaboratorii</t>
  </si>
  <si>
    <t>cheltuieli privind comisioanele şi onorariul, din care:</t>
  </si>
  <si>
    <t>cheltuieli privind consultanţa juridică</t>
  </si>
  <si>
    <t>cheltuieli de protocol, reclamă şi publicitate (Rd.51+Rd.53), din care:</t>
  </si>
  <si>
    <t>c1)</t>
  </si>
  <si>
    <t>cheltuieli de protocol, din care:</t>
  </si>
  <si>
    <t xml:space="preserve"> - tichete cadou potrivit Legii nr.193/2006, cu modificările ulterioare</t>
  </si>
  <si>
    <t>c2)</t>
  </si>
  <si>
    <t>cheltuieli de reclamă şi publicitate, din care:</t>
  </si>
  <si>
    <t xml:space="preserve"> -  tichete cadou ptr. cheltuieli de reclamă şi publicitate, potrivit Legii  nr.193/2006, cu modificările ulterioare</t>
  </si>
  <si>
    <t xml:space="preserve"> - tichete cadou ptr. campanii de marketing, studiul pieţei, promovarea pe pieţe existente sau noi, potrivit Legii nr.193/2006, cu  modificările ulterioare</t>
  </si>
  <si>
    <t xml:space="preserve"> - ch.de promovare a produselor</t>
  </si>
  <si>
    <t>Ch. cu sponsorizarea (Rd.58+Rd.59+Rd.60+Rd.61), din care:</t>
  </si>
  <si>
    <t>d1)</t>
  </si>
  <si>
    <t>ch.de sponsorizare a cluburilor sportive</t>
  </si>
  <si>
    <t>d2)</t>
  </si>
  <si>
    <t>ch. de sponsorizare a unităţilor de cult</t>
  </si>
  <si>
    <t>d3)</t>
  </si>
  <si>
    <t>ch. privind acordarea ajutoarelor umanitare si sociale</t>
  </si>
  <si>
    <t>d4)</t>
  </si>
  <si>
    <t>alte cheltuieli cu sponsorizarea</t>
  </si>
  <si>
    <t>cheltuieli cu transportul de bunuri şi persoane</t>
  </si>
  <si>
    <t>cheltuieli de deplasare, detaşare, transfer, din care:</t>
  </si>
  <si>
    <t xml:space="preserve">     - cheltuieli cu diurna (Rd.65+Rd.66), din care:</t>
  </si>
  <si>
    <t xml:space="preserve">              -interna</t>
  </si>
  <si>
    <t xml:space="preserve">              -externa</t>
  </si>
  <si>
    <t>g)</t>
  </si>
  <si>
    <t>cheltuieli poştale şi taxe de telecomunicaţii</t>
  </si>
  <si>
    <t>h)</t>
  </si>
  <si>
    <t>cheltuieli cu serviciile bancare şi asimilate</t>
  </si>
  <si>
    <t>i)</t>
  </si>
  <si>
    <t>alte cheltuieli cu serviciile executate de terţi, din care:</t>
  </si>
  <si>
    <t>i1)</t>
  </si>
  <si>
    <t>cheltuieli de asigurare şi pază</t>
  </si>
  <si>
    <t>i2)</t>
  </si>
  <si>
    <t>cheltuieli privind întreţinerea şi funcţionarea tehnicii de calcul</t>
  </si>
  <si>
    <t>i3)</t>
  </si>
  <si>
    <t>cheltuieli cu pregătirea profesională</t>
  </si>
  <si>
    <t>i4)</t>
  </si>
  <si>
    <t>cheltuieli cu reevaluarea imobilizărilor corporale şi necorporale, din care:</t>
  </si>
  <si>
    <r>
      <t xml:space="preserve">      -</t>
    </r>
    <r>
      <rPr>
        <b/>
        <i/>
        <sz val="10"/>
        <color rgb="FF000000"/>
        <rFont val="Arial"/>
        <family val="2"/>
      </rPr>
      <t xml:space="preserve">aferente bunurilor de natura </t>
    </r>
    <r>
      <rPr>
        <b/>
        <i/>
        <sz val="10"/>
        <color rgb="FF000000"/>
        <rFont val="Arial"/>
        <family val="2"/>
      </rPr>
      <t>domeniului public</t>
    </r>
  </si>
  <si>
    <t>i5)</t>
  </si>
  <si>
    <t>cheltuieli cu prestaţiile efectuate de filiale</t>
  </si>
  <si>
    <t>i6)</t>
  </si>
  <si>
    <t>cheltuieli privind recrutarea şi plasarea personalului de conducere cf. Ordonanţei de urgenţă a Guvernului nr. 109/2011</t>
  </si>
  <si>
    <t>i7)</t>
  </si>
  <si>
    <t>cheltuieli cu anunţurile privind licitaţiile şi alte anunţuri</t>
  </si>
  <si>
    <t>j)</t>
  </si>
  <si>
    <t>alte cheltuieli</t>
  </si>
  <si>
    <t>B  Cheltuieli cu impozite, taxe şi vărsăminte asimilate (Rd.80+Rd.81+Rd.82+Rd.83+Rd.84+Rd.85), din care:</t>
  </si>
  <si>
    <t>ch. cu taxa pt.activitatea de exploatare  a resurselor minerale</t>
  </si>
  <si>
    <t>ch. cu redevenţa pentru  concesionarea  bunurilor publice şi resursele minerale</t>
  </si>
  <si>
    <t>ch. cu taxa de licenţă</t>
  </si>
  <si>
    <t>ch. cu taxa de autorizare</t>
  </si>
  <si>
    <t>ch. cu taxa de mediu</t>
  </si>
  <si>
    <t>cheltuieli cu alte taxe şi impozite</t>
  </si>
  <si>
    <t>C. Cheltuieli cu personalul (Rd.87+Rd.100+Rd.104+Rd.113), din care:</t>
  </si>
  <si>
    <t>C0</t>
  </si>
  <si>
    <t>Cheltuieli de natură salarială (Rd.88+ Rd.92)</t>
  </si>
  <si>
    <t>C1</t>
  </si>
  <si>
    <t>Cheltuieli  cu salariile (Rd.89+Rd.90+Rd.91), din care:</t>
  </si>
  <si>
    <t xml:space="preserve"> a) salarii de bază</t>
  </si>
  <si>
    <t xml:space="preserve"> b) sporuri, prime şi alte bonificaţii aferente salariului de bază (conform CCM)</t>
  </si>
  <si>
    <t xml:space="preserve"> c) alte bonificaţii (conform CCM)</t>
  </si>
  <si>
    <t>C2</t>
  </si>
  <si>
    <t>Bonusuri (Rd.93+Rd.96+Rd.97+Rd.98+ Rd.99), din care:</t>
  </si>
  <si>
    <t>a) cheltuieli sociale prevăzute la art. 25  din Legea nr227/2015 privind Codul Fiscal cu modificarile si completarile ulterioare</t>
  </si>
  <si>
    <t xml:space="preserve"> - tichete de creşă, cf. Legii nr. 193/2006, cu modificările ulterioare;</t>
  </si>
  <si>
    <t xml:space="preserve"> - tichete cadou pentru cheltuieli sociale potrivit Legii nr. 193/2006, cu modificările ulterioare;</t>
  </si>
  <si>
    <t>b) tichete de masă;</t>
  </si>
  <si>
    <t>c) tichete de vacanţă;</t>
  </si>
  <si>
    <t>d) ch. privind participarea  salariaţilor la profitul obtinut în anul precedent</t>
  </si>
  <si>
    <t>e) alte cheltuieli conform CCM.</t>
  </si>
  <si>
    <t>C3</t>
  </si>
  <si>
    <t>Alte cheltuieli cu personalul (Rd.101+Rd.102+Rd.103), din care:</t>
  </si>
  <si>
    <t>a) ch. cu plăţile compensatorii   aferente disponibilizărilor de personal</t>
  </si>
  <si>
    <t>b) ch. cu drepturile  salariale cuvenite în baza unor hotărâri judecătoreşti</t>
  </si>
  <si>
    <t>c) cheltuieli de natură salarială aferente restructurarii, privatizarii, administrator special, alte comisii si comitete</t>
  </si>
  <si>
    <t>C4</t>
  </si>
  <si>
    <t>Cheltuieli aferente contractului de mandat si a altor organe de conducere si control, comisii si comitete (Rd.105+Rd.108+Rd.111+ Rd.112), din care:</t>
  </si>
  <si>
    <t>a) pentru directori/directorat</t>
  </si>
  <si>
    <t>-componenta fixă</t>
  </si>
  <si>
    <t>-componenta variabilă</t>
  </si>
  <si>
    <t>b) pentru consiliul de administraţie/consiliul de supraveghere, din care:</t>
  </si>
  <si>
    <t>c) pentru AGA şi cenzori</t>
  </si>
  <si>
    <t>d) pentru alte comisii şi comitete constituite potrivit legii</t>
  </si>
  <si>
    <t>C5</t>
  </si>
  <si>
    <t>Cheltuieli cu contributiile datorate de angajator</t>
  </si>
  <si>
    <t>D. Alte cheltuieli de exploatare (Rd.121+Rd.124+Rd.125+Rd.126+Rd.127+Rd.128), din care:</t>
  </si>
  <si>
    <t>cheltuieli cu majorări şi penalităţi (Rd.122+Rd.123), din care:</t>
  </si>
  <si>
    <t xml:space="preserve">     - către bugetul general consolidat</t>
  </si>
  <si>
    <t xml:space="preserve">     - către alţi creditori</t>
  </si>
  <si>
    <t>cheltuieli privind activele imobilizate</t>
  </si>
  <si>
    <t>cheltuieli aferente transferurilor pentru plata personalului</t>
  </si>
  <si>
    <t>ch. cu amortizarea imobilizărilor corporale şi necorporale</t>
  </si>
  <si>
    <t>ajustări şi deprecieri pentru pierdere de valoare şi provizioane (Rd.126-Rd.123), din care:</t>
  </si>
  <si>
    <t>cheltuieli privind ajustările şi provizioanele</t>
  </si>
  <si>
    <t>f1.1)</t>
  </si>
  <si>
    <t>-provizioane privind participarea la profit a salariaţilor</t>
  </si>
  <si>
    <t>f1.2)</t>
  </si>
  <si>
    <t>- provizioane in legatura cu contractul de mandat</t>
  </si>
  <si>
    <t>venituri din provizioane şi ajustări pentru depreciere sau pierderi de valoare , din care:</t>
  </si>
  <si>
    <t>f2.1)</t>
  </si>
  <si>
    <t>din anularea provizioanelor (Rd.133+Rd.134+Rd.135), din care:</t>
  </si>
  <si>
    <t xml:space="preserve"> - din participarea salariaţilor la profit</t>
  </si>
  <si>
    <t xml:space="preserve"> - din deprecierea imobilizărilor corporale şi a activelor circulante</t>
  </si>
  <si>
    <t xml:space="preserve"> - venituri din alte provizioane</t>
  </si>
  <si>
    <t>Cheltuieli financiare (Rd.137+Rd.140+Rd.143), din care:</t>
  </si>
  <si>
    <t>cheltuieli privind dobânzile (Rd.138+Rd.139), din care:</t>
  </si>
  <si>
    <t>aferente creditelor pentru investiţii</t>
  </si>
  <si>
    <t>aferente creditelor pentru activitatea curentă</t>
  </si>
  <si>
    <t>cheltuieli din diferenţe de curs valutar (Rd.141+Rd.142), din care:</t>
  </si>
  <si>
    <t>alte cheltuieli financiare</t>
  </si>
  <si>
    <t>Cheltuieli extraordinare</t>
  </si>
  <si>
    <t>III</t>
  </si>
  <si>
    <t>REZULTATUL BRUT (profit/pierdere)   (Rd.1-Rd.29)</t>
  </si>
  <si>
    <t>venituri neimpozabile</t>
  </si>
  <si>
    <t>cheltuieli nedeductibile fiscal</t>
  </si>
  <si>
    <t>IV</t>
  </si>
  <si>
    <t>IMPOZIT PE PROFIT</t>
  </si>
  <si>
    <t>V</t>
  </si>
  <si>
    <t>DATE DE FUNDAMENTARE</t>
  </si>
  <si>
    <t>Venituri totale din exploatare(rd2)</t>
  </si>
  <si>
    <t>Venituri totale din subventii si transferuri</t>
  </si>
  <si>
    <t>Alte venituri care nu se iau in calcul la determinarea productivitatii muncii cf Legii anuale a bugetului de stat</t>
  </si>
  <si>
    <t>Cheltuieli de natură salarială (Rd.87),din care:</t>
  </si>
  <si>
    <t>Cheltuieli  cu salariile (Rd.88)</t>
  </si>
  <si>
    <t>Nr. de personal prognozat la finele anului</t>
  </si>
  <si>
    <t>Nr.mediu de salariaţi</t>
  </si>
  <si>
    <t>Castigul mediu lunar pe salariat(lei/pers) deterninat pe baza cheltuielilor de natura salariala [(rd.147-rd93-rd98)/rd153]/12*1000</t>
  </si>
  <si>
    <t>x</t>
  </si>
  <si>
    <t xml:space="preserve"> b)</t>
  </si>
  <si>
    <t>Câştigul mediu  lunar pe salariat (lei/persoană) determinat pe baza cheltuielilor de natură salarială, recalculat cf Legii anuale a bugetului de stat</t>
  </si>
  <si>
    <t>Productivitatea muncii în unităţi valorice pe total personal mediu (lei/persoană) (Rd.2/Rd.153)</t>
  </si>
  <si>
    <t>Productivitatea muncii în unităţi valorice pe total personal mediu recalculat cf Legii anuale a bugetului de stat</t>
  </si>
  <si>
    <t>Elemente de calcul a productivitatii muncii in  unităţi fizice, din care</t>
  </si>
  <si>
    <t xml:space="preserve"> - cantitatea de produse finite (QPF)</t>
  </si>
  <si>
    <t xml:space="preserve"> - pret mediu (p)</t>
  </si>
  <si>
    <t xml:space="preserve"> - valoare=QPF x  p</t>
  </si>
  <si>
    <t xml:space="preserve"> - pondere in venituri totale de exploatare =   Rd.161/Rd.2</t>
  </si>
  <si>
    <t>Plăţi restante</t>
  </si>
  <si>
    <t>Creanţe restante, din care:</t>
  </si>
  <si>
    <t xml:space="preserve"> - de la operatori cu capital integral/majoritar de stat</t>
  </si>
  <si>
    <t xml:space="preserve"> - de la operatori cu capital privat</t>
  </si>
  <si>
    <t xml:space="preserve"> - de la bugetul de stat</t>
  </si>
  <si>
    <t xml:space="preserve"> - de la bugetul local</t>
  </si>
  <si>
    <t xml:space="preserve"> - de la alte entitati</t>
  </si>
  <si>
    <t xml:space="preserve">  </t>
  </si>
  <si>
    <t xml:space="preserve"> CONDUCĂTORUL UNITĂŢII,</t>
  </si>
  <si>
    <t>DIRECTOR ECONOMIC,</t>
  </si>
  <si>
    <t xml:space="preserve">                        Ing.CERCEL NINEL                                                    Ec URITU FLORIN IRINEL</t>
  </si>
  <si>
    <t>BVC an 2020 aprobat prin HCLM nr 98/26.03.2020</t>
  </si>
  <si>
    <t xml:space="preserve">%       </t>
  </si>
  <si>
    <t>Estimări an 2021</t>
  </si>
  <si>
    <t>Estimări an 2022</t>
  </si>
  <si>
    <t>%</t>
  </si>
  <si>
    <t>9=7/5</t>
  </si>
  <si>
    <t>10=8/7</t>
  </si>
  <si>
    <t>6=5/4</t>
  </si>
  <si>
    <t>VENITURI TOTALE  (Rd.1=Rd.2+Rd.5+Rd.6)</t>
  </si>
  <si>
    <t>Venituri totale din exploatare, din care:</t>
  </si>
  <si>
    <t>Venituri financiare</t>
  </si>
  <si>
    <t>CHELTUIELI TOTALE  (Rd.7=Rd.8+Rd.20+Rd.21)</t>
  </si>
  <si>
    <t>Cheltuieli de exploatare,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</si>
  <si>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</si>
  <si>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</si>
  <si>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</si>
  <si>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</si>
  <si>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</si>
  <si>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 din care:</t>
  </si>
  <si>
    <t>Cheltuieli de natură salarială(Rd.13+Rd.14)</t>
  </si>
  <si>
    <t>ch. cu salariile</t>
  </si>
  <si>
    <t>bonusuri</t>
  </si>
  <si>
    <t>alte cheltuieli  cu personalul, din care:</t>
  </si>
  <si>
    <t>cheltuieli cu plati compensatorii aferente disponibilizarilor de personal</t>
  </si>
  <si>
    <t>Cheltuieli aferente contractului de mandat si a altor organe de conducere si control, comisii si comitete</t>
  </si>
  <si>
    <t>cheltuieli cu contributiile datorate de angajator</t>
  </si>
  <si>
    <t>D.</t>
  </si>
  <si>
    <t>alte cheltuieli de exploatare</t>
  </si>
  <si>
    <t>Cheltuieli financiare</t>
  </si>
  <si>
    <t>REZULTATUL BRUT (profit/pierdere)</t>
  </si>
  <si>
    <t>PROFITUL CONTABIL RĂMAS DUPĂ DEDUCEREA IMPOZITULUI PE PROFIT, din care:</t>
  </si>
  <si>
    <t>Rezerve legale</t>
  </si>
  <si>
    <t>Alte rezerve reprezentând facilităţi fiscale prevăzute de lege</t>
  </si>
  <si>
    <t>Acoperirea pierderilor contabile din anii precedenti</t>
  </si>
  <si>
    <t>Constituirea surselor proprii de finanţare pentru proiectele cofinanţate din împrumuturi externe, precum şi pentru constituirea surselor necesare rambursării ratelor de capital, plaţii dobânzilor, comisioanelor şi altor costuri aferente acestor împrumuturi</t>
  </si>
  <si>
    <t>Alte repartizări prevăzute de lege investitii</t>
  </si>
  <si>
    <t>Profitul contabil rămas după deducerea sumelor de la Rd. 25, 26, 27, 28, 29</t>
  </si>
  <si>
    <t>Participarea salariaţilor la profit în limita a 10% din profitul net,  dar nu mai mult de nivelul unui salariu de bază mediu lunar realizat la nivelul operatorului economic în exerciţiul  financiar de referinţă</t>
  </si>
  <si>
    <t>Minimim 50% vărsăminte la bugetul de stat sau local în cazul regiilor autonome, ori dividende cuvenite actionarilor, în cazul societăţilor/ companiilor naţionale şi societăţilor cu capital integral sau majoritar de stat, din care:</t>
  </si>
  <si>
    <t xml:space="preserve">   -  dividende cuvenite bugetului de stat</t>
  </si>
  <si>
    <t xml:space="preserve">   - dividende cuvenite bugetului local</t>
  </si>
  <si>
    <t>33a</t>
  </si>
  <si>
    <t xml:space="preserve">   -  dividende cuvenite altor acţionari</t>
  </si>
  <si>
    <t>Profitul nerepartizat pe destinaţiile prevăzute la Rd.31 - Rd.32 se repartizează la alte rezerve şi constituie sursă proprie de finanţare</t>
  </si>
  <si>
    <t>VI</t>
  </si>
  <si>
    <t>VENITURI DIN FONDURI EUROPENE</t>
  </si>
  <si>
    <t>VII</t>
  </si>
  <si>
    <t>CHELTUIELI ELIGIBILE DIN FONDURI EUROPENE,   din care</t>
  </si>
  <si>
    <t xml:space="preserve"> cheltuieli materiale</t>
  </si>
  <si>
    <t>cheltuieli cu salariile</t>
  </si>
  <si>
    <t>cheltuieli privind prestarile de servicii</t>
  </si>
  <si>
    <t>cheltuieli cu reclama si publicitate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</si>
  <si>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</si>
  <si>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</si>
  <si>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</si>
  <si>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</si>
  <si>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</si>
  <si>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 PENTRU INVESTIŢII</t>
  </si>
  <si>
    <t>X</t>
  </si>
  <si>
    <t>Nr.mediu de salariaţi total</t>
  </si>
  <si>
    <t>Castigul mediu  lunar pe salariat (lei/persoană) determinat pe baza cheltuielilor de natură salarială*</t>
  </si>
  <si>
    <t>Castigul mediu lunar pe salariat deterninat pe baza cheltuielilor de natura salariala, recalculat cf Legii anuale a bugetului de stat**</t>
  </si>
  <si>
    <t>Productivitatea muncii în unităţi valorice pe total personal mediu (mii lei/persoană) (Rd.2/Rd.49)</t>
  </si>
  <si>
    <t>Productivitatea muncii în unităţi valorice pe total personal mediu recalculat cf Legii anuale a bugetului de stat(mii lei/persoană) (Rd.2/Rd.49)</t>
  </si>
  <si>
    <t>Productivitatea muncii în unităţi fizice pe total personal mediu (cantitate produse finite/persoana)</t>
  </si>
  <si>
    <t>Cheltuieli totale la 1000 lei venituri totale        (Rd.7/Rd.1)x1000</t>
  </si>
  <si>
    <t>Creanţe restante</t>
  </si>
  <si>
    <t>*</t>
  </si>
  <si>
    <t>Rd50=Rd 154 dinAnexa 2</t>
  </si>
  <si>
    <t>**</t>
  </si>
  <si>
    <t>Rd51=Rd 155 dinAnexa 2</t>
  </si>
  <si>
    <t>BVC rectificat</t>
  </si>
  <si>
    <t>ANEXA</t>
  </si>
  <si>
    <t>la Hotărârea nr. 368 din 31.12.2020</t>
  </si>
  <si>
    <t>BUGET DE VENITURI SI CHELTUIELI PE ANUL 2020 AL RAADPFL CRAIOVA</t>
  </si>
  <si>
    <t>PREȘEDINTE DE ȘEDINȚĂ,</t>
  </si>
  <si>
    <t>LUCIAN-COSTIN DINDIRICĂ</t>
  </si>
</sst>
</file>

<file path=xl/styles.xml><?xml version="1.0" encoding="utf-8"?>
<styleSheet xmlns="http://schemas.openxmlformats.org/spreadsheetml/2006/main">
  <numFmts count="1">
    <numFmt numFmtId="164" formatCode="[$$-409]#,##0.00;[Red]&quot;-&quot;[$$-409]#,##0.00"/>
  </numFmts>
  <fonts count="27">
    <font>
      <sz val="11"/>
      <color rgb="FF000000"/>
      <name val="Arial1"/>
      <charset val="238"/>
    </font>
    <font>
      <sz val="11"/>
      <color rgb="FF80008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i/>
      <sz val="11"/>
      <color rgb="FF808080"/>
      <name val="Calibri"/>
      <family val="2"/>
    </font>
    <font>
      <b/>
      <i/>
      <sz val="16"/>
      <color rgb="FF000000"/>
      <name val="Arial1"/>
      <charset val="238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1"/>
      <charset val="238"/>
    </font>
    <font>
      <b/>
      <sz val="18"/>
      <color rgb="FF003366"/>
      <name val="Cambria"/>
      <family val="1"/>
    </font>
    <font>
      <b/>
      <sz val="10"/>
      <color rgb="FF000000"/>
      <name val="Arial"/>
      <family val="2"/>
    </font>
    <font>
      <sz val="10"/>
      <color rgb="FF000000"/>
      <name val="Arial1"/>
      <charset val="238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1"/>
      <charset val="238"/>
    </font>
    <font>
      <b/>
      <sz val="14"/>
      <color rgb="FF000000"/>
      <name val="Arial"/>
      <family val="2"/>
      <charset val="238"/>
    </font>
    <font>
      <b/>
      <sz val="14"/>
      <color rgb="FF000000"/>
      <name val="Arial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</fills>
  <borders count="19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3">
    <xf numFmtId="0" fontId="0" fillId="0" borderId="0"/>
    <xf numFmtId="0" fontId="1" fillId="2" borderId="0" applyNumberFormat="0" applyBorder="0" applyProtection="0"/>
    <xf numFmtId="0" fontId="3" fillId="4" borderId="0" applyNumberFormat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0" fontId="9" fillId="5" borderId="5" applyNumberFormat="0" applyProtection="0"/>
    <xf numFmtId="0" fontId="10" fillId="6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164" fontId="12" fillId="0" borderId="0" applyBorder="0" applyProtection="0"/>
    <xf numFmtId="0" fontId="4" fillId="0" borderId="0" applyNumberFormat="0" applyBorder="0" applyProtection="0"/>
    <xf numFmtId="0" fontId="13" fillId="0" borderId="0" applyNumberFormat="0" applyBorder="0" applyProtection="0"/>
    <xf numFmtId="0" fontId="6" fillId="0" borderId="2" applyNumberFormat="0" applyProtection="0"/>
    <xf numFmtId="0" fontId="7" fillId="0" borderId="3" applyNumberFormat="0" applyProtection="0"/>
    <xf numFmtId="0" fontId="8" fillId="0" borderId="4" applyNumberFormat="0" applyProtection="0"/>
    <xf numFmtId="0" fontId="8" fillId="0" borderId="0" applyNumberFormat="0" applyBorder="0" applyProtection="0"/>
    <xf numFmtId="0" fontId="2" fillId="3" borderId="1" applyNumberFormat="0" applyProtection="0"/>
  </cellStyleXfs>
  <cellXfs count="162">
    <xf numFmtId="0" fontId="0" fillId="0" borderId="0" xfId="0"/>
    <xf numFmtId="0" fontId="16" fillId="0" borderId="0" xfId="12" applyFont="1" applyFill="1" applyAlignment="1">
      <alignment horizontal="center" vertical="center" wrapText="1"/>
    </xf>
    <xf numFmtId="0" fontId="16" fillId="0" borderId="0" xfId="12" applyFont="1" applyFill="1" applyAlignment="1">
      <alignment horizontal="center" vertical="top" wrapText="1"/>
    </xf>
    <xf numFmtId="0" fontId="14" fillId="0" borderId="6" xfId="9" applyFont="1" applyFill="1" applyBorder="1" applyAlignment="1">
      <alignment vertical="top" wrapText="1"/>
    </xf>
    <xf numFmtId="0" fontId="14" fillId="0" borderId="6" xfId="12" applyFont="1" applyFill="1" applyBorder="1" applyAlignment="1">
      <alignment vertical="top" wrapText="1"/>
    </xf>
    <xf numFmtId="0" fontId="16" fillId="0" borderId="0" xfId="9" applyFont="1" applyFill="1" applyAlignment="1">
      <alignment horizontal="center" vertical="center"/>
    </xf>
    <xf numFmtId="0" fontId="20" fillId="0" borderId="6" xfId="12" applyFont="1" applyFill="1" applyBorder="1" applyAlignment="1">
      <alignment vertical="top" wrapText="1"/>
    </xf>
    <xf numFmtId="0" fontId="14" fillId="0" borderId="6" xfId="12" applyFont="1" applyFill="1" applyBorder="1" applyAlignment="1">
      <alignment vertical="center" wrapText="1"/>
    </xf>
    <xf numFmtId="0" fontId="14" fillId="0" borderId="6" xfId="0" applyFont="1" applyFill="1" applyBorder="1" applyAlignment="1">
      <alignment wrapText="1"/>
    </xf>
    <xf numFmtId="0" fontId="0" fillId="0" borderId="0" xfId="0" applyFill="1"/>
    <xf numFmtId="0" fontId="0" fillId="0" borderId="6" xfId="0" applyFill="1" applyBorder="1"/>
    <xf numFmtId="0" fontId="11" fillId="0" borderId="0" xfId="12" applyFont="1" applyFill="1" applyAlignment="1">
      <alignment vertical="center"/>
    </xf>
    <xf numFmtId="0" fontId="11" fillId="0" borderId="0" xfId="12" applyFont="1" applyFill="1" applyAlignment="1">
      <alignment wrapText="1"/>
    </xf>
    <xf numFmtId="0" fontId="11" fillId="0" borderId="0" xfId="12" applyFont="1" applyFill="1" applyAlignment="1"/>
    <xf numFmtId="0" fontId="11" fillId="0" borderId="0" xfId="0" applyFont="1"/>
    <xf numFmtId="0" fontId="11" fillId="0" borderId="0" xfId="0" applyFont="1" applyFill="1" applyAlignment="1"/>
    <xf numFmtId="0" fontId="14" fillId="0" borderId="0" xfId="0" applyFont="1"/>
    <xf numFmtId="1" fontId="11" fillId="0" borderId="0" xfId="12" applyNumberFormat="1" applyFont="1" applyFill="1" applyAlignment="1"/>
    <xf numFmtId="0" fontId="15" fillId="0" borderId="0" xfId="0" applyFont="1" applyFill="1" applyAlignment="1"/>
    <xf numFmtId="0" fontId="16" fillId="0" borderId="0" xfId="9" applyFont="1" applyFill="1" applyAlignment="1">
      <alignment horizontal="center" vertical="center"/>
    </xf>
    <xf numFmtId="0" fontId="16" fillId="0" borderId="0" xfId="9" applyFont="1" applyFill="1" applyAlignment="1">
      <alignment horizontal="center" wrapText="1"/>
    </xf>
    <xf numFmtId="0" fontId="14" fillId="0" borderId="0" xfId="9" applyFont="1" applyFill="1" applyAlignment="1">
      <alignment horizontal="center"/>
    </xf>
    <xf numFmtId="0" fontId="11" fillId="0" borderId="0" xfId="9" applyFont="1" applyFill="1" applyAlignment="1">
      <alignment horizontal="center"/>
    </xf>
    <xf numFmtId="1" fontId="11" fillId="0" borderId="0" xfId="9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9" applyFont="1" applyFill="1" applyAlignme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8" applyFont="1" applyFill="1" applyAlignment="1">
      <alignment horizontal="center"/>
    </xf>
    <xf numFmtId="0" fontId="16" fillId="0" borderId="0" xfId="8" applyFont="1" applyFill="1" applyAlignment="1">
      <alignment horizontal="center"/>
    </xf>
    <xf numFmtId="0" fontId="17" fillId="0" borderId="0" xfId="9" applyFont="1" applyFill="1" applyAlignment="1">
      <alignment horizontal="center"/>
    </xf>
    <xf numFmtId="0" fontId="18" fillId="0" borderId="0" xfId="12" applyFont="1" applyFill="1" applyAlignment="1">
      <alignment horizontal="center" vertical="center" wrapText="1"/>
    </xf>
    <xf numFmtId="0" fontId="19" fillId="0" borderId="0" xfId="12" applyFont="1" applyFill="1" applyAlignment="1">
      <alignment vertical="center"/>
    </xf>
    <xf numFmtId="0" fontId="19" fillId="0" borderId="0" xfId="12" applyFont="1" applyFill="1" applyAlignment="1">
      <alignment wrapText="1"/>
    </xf>
    <xf numFmtId="0" fontId="14" fillId="0" borderId="0" xfId="12" applyFont="1" applyFill="1" applyAlignment="1"/>
    <xf numFmtId="1" fontId="19" fillId="0" borderId="0" xfId="12" applyNumberFormat="1" applyFont="1" applyFill="1" applyAlignment="1"/>
    <xf numFmtId="0" fontId="14" fillId="0" borderId="6" xfId="12" applyFont="1" applyFill="1" applyBorder="1" applyAlignment="1">
      <alignment vertical="center" wrapText="1"/>
    </xf>
    <xf numFmtId="0" fontId="14" fillId="0" borderId="6" xfId="12" applyFont="1" applyFill="1" applyBorder="1" applyAlignment="1">
      <alignment horizontal="center" vertical="center" wrapText="1"/>
    </xf>
    <xf numFmtId="0" fontId="14" fillId="0" borderId="6" xfId="12" applyFont="1" applyFill="1" applyBorder="1" applyAlignment="1">
      <alignment vertical="center"/>
    </xf>
    <xf numFmtId="0" fontId="14" fillId="0" borderId="7" xfId="12" applyFont="1" applyFill="1" applyBorder="1" applyAlignment="1">
      <alignment vertical="center"/>
    </xf>
    <xf numFmtId="0" fontId="14" fillId="0" borderId="7" xfId="12" applyFont="1" applyFill="1" applyBorder="1" applyAlignment="1"/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7" xfId="0" applyFont="1" applyFill="1" applyBorder="1" applyAlignment="1"/>
    <xf numFmtId="0" fontId="14" fillId="0" borderId="9" xfId="0" applyFont="1" applyFill="1" applyBorder="1" applyAlignment="1"/>
    <xf numFmtId="1" fontId="14" fillId="0" borderId="7" xfId="12" applyNumberFormat="1" applyFont="1" applyFill="1" applyBorder="1" applyAlignment="1"/>
    <xf numFmtId="0" fontId="14" fillId="0" borderId="6" xfId="12" applyFont="1" applyFill="1" applyBorder="1" applyAlignment="1">
      <alignment vertical="top" wrapText="1"/>
    </xf>
    <xf numFmtId="0" fontId="14" fillId="0" borderId="6" xfId="12" applyFont="1" applyFill="1" applyBorder="1" applyAlignment="1"/>
    <xf numFmtId="0" fontId="14" fillId="0" borderId="6" xfId="11" applyFont="1" applyFill="1" applyBorder="1" applyAlignment="1">
      <alignment vertical="center"/>
    </xf>
    <xf numFmtId="0" fontId="14" fillId="0" borderId="7" xfId="11" applyFont="1" applyFill="1" applyBorder="1" applyAlignment="1">
      <alignment vertical="center"/>
    </xf>
    <xf numFmtId="0" fontId="14" fillId="0" borderId="7" xfId="11" applyFont="1" applyFill="1" applyBorder="1" applyAlignment="1">
      <alignment horizontal="center" vertical="center"/>
    </xf>
    <xf numFmtId="1" fontId="14" fillId="0" borderId="6" xfId="12" applyNumberFormat="1" applyFont="1" applyFill="1" applyBorder="1" applyAlignment="1"/>
    <xf numFmtId="0" fontId="14" fillId="0" borderId="6" xfId="11" applyFont="1" applyFill="1" applyBorder="1" applyAlignment="1">
      <alignment horizontal="center" vertical="center"/>
    </xf>
    <xf numFmtId="0" fontId="14" fillId="0" borderId="6" xfId="13" applyFont="1" applyFill="1" applyBorder="1" applyAlignment="1"/>
    <xf numFmtId="0" fontId="20" fillId="0" borderId="6" xfId="12" applyFont="1" applyFill="1" applyBorder="1" applyAlignment="1">
      <alignment wrapText="1"/>
    </xf>
    <xf numFmtId="49" fontId="14" fillId="0" borderId="6" xfId="12" applyNumberFormat="1" applyFont="1" applyFill="1" applyBorder="1" applyAlignment="1">
      <alignment vertical="top" wrapText="1"/>
    </xf>
    <xf numFmtId="0" fontId="14" fillId="0" borderId="6" xfId="9" applyFont="1" applyFill="1" applyBorder="1" applyAlignment="1">
      <alignment wrapText="1"/>
    </xf>
    <xf numFmtId="0" fontId="14" fillId="0" borderId="6" xfId="8" applyFont="1" applyFill="1" applyBorder="1" applyAlignment="1">
      <alignment vertical="center" wrapText="1"/>
    </xf>
    <xf numFmtId="0" fontId="14" fillId="0" borderId="6" xfId="8" applyFont="1" applyFill="1" applyBorder="1" applyAlignment="1">
      <alignment horizontal="center" vertical="center" wrapText="1"/>
    </xf>
    <xf numFmtId="0" fontId="14" fillId="0" borderId="6" xfId="0" applyFont="1" applyFill="1" applyBorder="1" applyAlignment="1"/>
    <xf numFmtId="0" fontId="14" fillId="0" borderId="6" xfId="0" applyFont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6" xfId="9" applyFont="1" applyFill="1" applyBorder="1" applyAlignment="1">
      <alignment vertical="center" wrapText="1"/>
    </xf>
    <xf numFmtId="0" fontId="14" fillId="0" borderId="6" xfId="9" applyFont="1" applyFill="1" applyBorder="1" applyAlignment="1">
      <alignment vertical="top" wrapText="1"/>
    </xf>
    <xf numFmtId="0" fontId="14" fillId="0" borderId="6" xfId="9" applyFont="1" applyFill="1" applyBorder="1" applyAlignment="1"/>
    <xf numFmtId="1" fontId="14" fillId="0" borderId="6" xfId="11" applyNumberFormat="1" applyFont="1" applyFill="1" applyBorder="1" applyAlignment="1">
      <alignment vertical="center"/>
    </xf>
    <xf numFmtId="1" fontId="14" fillId="0" borderId="6" xfId="11" applyNumberFormat="1" applyFont="1" applyFill="1" applyBorder="1" applyAlignment="1">
      <alignment horizontal="center" vertical="center"/>
    </xf>
    <xf numFmtId="0" fontId="16" fillId="0" borderId="0" xfId="12" applyFont="1" applyFill="1" applyAlignment="1">
      <alignment vertical="center"/>
    </xf>
    <xf numFmtId="0" fontId="16" fillId="0" borderId="0" xfId="9" applyFont="1" applyFill="1" applyAlignment="1">
      <alignment vertical="top" wrapText="1"/>
    </xf>
    <xf numFmtId="0" fontId="16" fillId="0" borderId="0" xfId="12" applyFont="1" applyFill="1" applyAlignment="1"/>
    <xf numFmtId="0" fontId="14" fillId="0" borderId="0" xfId="0" applyFont="1" applyFill="1" applyAlignment="1"/>
    <xf numFmtId="1" fontId="14" fillId="0" borderId="0" xfId="12" applyNumberFormat="1" applyFont="1" applyFill="1" applyAlignment="1"/>
    <xf numFmtId="1" fontId="16" fillId="0" borderId="0" xfId="12" applyNumberFormat="1" applyFont="1" applyFill="1" applyAlignment="1"/>
    <xf numFmtId="0" fontId="17" fillId="0" borderId="0" xfId="12" applyFont="1" applyFill="1" applyAlignment="1">
      <alignment vertical="center"/>
    </xf>
    <xf numFmtId="0" fontId="17" fillId="0" borderId="0" xfId="12" applyFont="1" applyFill="1" applyAlignment="1"/>
    <xf numFmtId="0" fontId="16" fillId="0" borderId="0" xfId="12" applyFont="1" applyFill="1" applyAlignment="1">
      <alignment horizontal="center" vertical="center" wrapText="1"/>
    </xf>
    <xf numFmtId="0" fontId="21" fillId="0" borderId="0" xfId="0" applyFont="1" applyFill="1" applyAlignment="1"/>
    <xf numFmtId="0" fontId="21" fillId="0" borderId="0" xfId="8" applyFont="1" applyFill="1" applyAlignment="1">
      <alignment horizontal="center" vertical="center"/>
    </xf>
    <xf numFmtId="1" fontId="17" fillId="0" borderId="0" xfId="12" applyNumberFormat="1" applyFont="1" applyFill="1" applyAlignment="1"/>
    <xf numFmtId="0" fontId="17" fillId="0" borderId="0" xfId="12" applyFont="1" applyFill="1" applyAlignment="1">
      <alignment horizontal="center" vertical="center"/>
    </xf>
    <xf numFmtId="0" fontId="16" fillId="0" borderId="0" xfId="9" applyFont="1" applyFill="1" applyAlignment="1">
      <alignment horizontal="left" vertical="center"/>
    </xf>
    <xf numFmtId="0" fontId="17" fillId="0" borderId="0" xfId="12" applyFont="1" applyFill="1" applyAlignment="1">
      <alignment horizontal="center" wrapText="1"/>
    </xf>
    <xf numFmtId="0" fontId="17" fillId="0" borderId="0" xfId="12" applyFont="1" applyFill="1" applyAlignment="1">
      <alignment horizontal="center"/>
    </xf>
    <xf numFmtId="0" fontId="21" fillId="0" borderId="0" xfId="0" applyFont="1" applyAlignment="1">
      <alignment horizontal="center"/>
    </xf>
    <xf numFmtId="1" fontId="17" fillId="0" borderId="0" xfId="12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1" fillId="0" borderId="0" xfId="12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0" fillId="0" borderId="0" xfId="0" applyFont="1"/>
    <xf numFmtId="0" fontId="17" fillId="0" borderId="0" xfId="12" applyFont="1" applyFill="1" applyAlignment="1">
      <alignment wrapText="1"/>
    </xf>
    <xf numFmtId="0" fontId="11" fillId="0" borderId="0" xfId="0" applyFont="1" applyFill="1"/>
    <xf numFmtId="0" fontId="11" fillId="0" borderId="0" xfId="12" applyFont="1" applyFill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applyFont="1" applyFill="1" applyAlignment="1">
      <alignment horizontal="center" vertical="center"/>
    </xf>
    <xf numFmtId="0" fontId="16" fillId="0" borderId="0" xfId="7" applyFont="1" applyFill="1" applyAlignment="1">
      <alignment vertical="center"/>
    </xf>
    <xf numFmtId="0" fontId="16" fillId="0" borderId="0" xfId="7" applyFont="1" applyFill="1" applyAlignment="1">
      <alignment wrapText="1"/>
    </xf>
    <xf numFmtId="0" fontId="14" fillId="0" borderId="0" xfId="7" applyFont="1" applyFill="1" applyAlignment="1">
      <alignment horizontal="center"/>
    </xf>
    <xf numFmtId="0" fontId="16" fillId="0" borderId="0" xfId="7" applyFont="1" applyFill="1" applyAlignment="1"/>
    <xf numFmtId="1" fontId="11" fillId="0" borderId="0" xfId="7" applyNumberFormat="1" applyFont="1" applyFill="1" applyAlignment="1"/>
    <xf numFmtId="0" fontId="11" fillId="0" borderId="0" xfId="7" applyFont="1" applyFill="1" applyAlignment="1">
      <alignment horizontal="center"/>
    </xf>
    <xf numFmtId="0" fontId="11" fillId="0" borderId="0" xfId="7" applyFont="1" applyFill="1" applyAlignment="1"/>
    <xf numFmtId="1" fontId="14" fillId="0" borderId="0" xfId="7" applyNumberFormat="1" applyFont="1" applyFill="1" applyAlignment="1"/>
    <xf numFmtId="0" fontId="19" fillId="0" borderId="10" xfId="7" applyFont="1" applyFill="1" applyBorder="1" applyAlignment="1">
      <alignment horizontal="center" vertical="center"/>
    </xf>
    <xf numFmtId="0" fontId="19" fillId="0" borderId="0" xfId="7" applyFont="1" applyFill="1" applyAlignment="1">
      <alignment vertical="center"/>
    </xf>
    <xf numFmtId="0" fontId="19" fillId="0" borderId="10" xfId="7" applyFont="1" applyFill="1" applyBorder="1" applyAlignment="1">
      <alignment wrapText="1"/>
    </xf>
    <xf numFmtId="0" fontId="14" fillId="0" borderId="10" xfId="7" applyFont="1" applyFill="1" applyBorder="1" applyAlignment="1">
      <alignment horizontal="center"/>
    </xf>
    <xf numFmtId="0" fontId="19" fillId="0" borderId="0" xfId="7" applyFont="1" applyFill="1" applyAlignment="1"/>
    <xf numFmtId="1" fontId="19" fillId="0" borderId="0" xfId="7" applyNumberFormat="1" applyFont="1" applyFill="1" applyAlignment="1"/>
    <xf numFmtId="0" fontId="14" fillId="0" borderId="11" xfId="7" applyFont="1" applyFill="1" applyBorder="1" applyAlignment="1">
      <alignment horizontal="center" vertical="center" wrapText="1"/>
    </xf>
    <xf numFmtId="1" fontId="14" fillId="0" borderId="11" xfId="10" applyNumberFormat="1" applyFont="1" applyFill="1" applyBorder="1" applyAlignment="1">
      <alignment horizontal="center" vertical="center"/>
    </xf>
    <xf numFmtId="0" fontId="23" fillId="0" borderId="11" xfId="7" applyFont="1" applyFill="1" applyBorder="1" applyAlignment="1">
      <alignment horizontal="center" vertical="center" wrapText="1"/>
    </xf>
    <xf numFmtId="0" fontId="23" fillId="0" borderId="11" xfId="7" applyFont="1" applyFill="1" applyBorder="1" applyAlignment="1">
      <alignment horizontal="center" wrapText="1"/>
    </xf>
    <xf numFmtId="1" fontId="23" fillId="0" borderId="11" xfId="7" applyNumberFormat="1" applyFont="1" applyFill="1" applyBorder="1" applyAlignment="1">
      <alignment horizontal="center" wrapText="1"/>
    </xf>
    <xf numFmtId="0" fontId="23" fillId="0" borderId="11" xfId="7" applyFont="1" applyFill="1" applyBorder="1" applyAlignment="1">
      <alignment horizontal="center"/>
    </xf>
    <xf numFmtId="1" fontId="23" fillId="0" borderId="11" xfId="7" applyNumberFormat="1" applyFont="1" applyFill="1" applyBorder="1" applyAlignment="1">
      <alignment horizontal="center"/>
    </xf>
    <xf numFmtId="0" fontId="14" fillId="0" borderId="11" xfId="7" applyFont="1" applyFill="1" applyBorder="1" applyAlignment="1">
      <alignment horizontal="left" vertical="center" wrapText="1"/>
    </xf>
    <xf numFmtId="0" fontId="14" fillId="0" borderId="11" xfId="7" applyFont="1" applyFill="1" applyBorder="1" applyAlignment="1">
      <alignment vertical="center" wrapText="1"/>
    </xf>
    <xf numFmtId="0" fontId="14" fillId="0" borderId="11" xfId="7" applyFont="1" applyFill="1" applyBorder="1" applyAlignment="1">
      <alignment horizontal="left" vertical="top" wrapText="1"/>
    </xf>
    <xf numFmtId="0" fontId="11" fillId="0" borderId="11" xfId="7" applyFont="1" applyFill="1" applyBorder="1" applyAlignment="1">
      <alignment horizontal="center" wrapText="1"/>
    </xf>
    <xf numFmtId="0" fontId="14" fillId="0" borderId="11" xfId="7" applyFont="1" applyFill="1" applyBorder="1" applyAlignment="1">
      <alignment wrapText="1"/>
    </xf>
    <xf numFmtId="1" fontId="14" fillId="0" borderId="11" xfId="7" applyNumberFormat="1" applyFont="1" applyFill="1" applyBorder="1" applyAlignment="1">
      <alignment wrapText="1"/>
    </xf>
    <xf numFmtId="1" fontId="14" fillId="0" borderId="11" xfId="7" applyNumberFormat="1" applyFont="1" applyFill="1" applyBorder="1" applyAlignment="1"/>
    <xf numFmtId="0" fontId="14" fillId="0" borderId="6" xfId="10" applyFont="1" applyFill="1" applyBorder="1" applyAlignment="1">
      <alignment vertical="top" wrapText="1"/>
    </xf>
    <xf numFmtId="0" fontId="14" fillId="0" borderId="12" xfId="7" applyFont="1" applyFill="1" applyBorder="1" applyAlignment="1">
      <alignment vertical="center" wrapText="1"/>
    </xf>
    <xf numFmtId="0" fontId="14" fillId="0" borderId="13" xfId="7" applyFont="1" applyFill="1" applyBorder="1" applyAlignment="1">
      <alignment vertical="center" wrapText="1"/>
    </xf>
    <xf numFmtId="0" fontId="14" fillId="0" borderId="14" xfId="7" applyFont="1" applyFill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4" fillId="0" borderId="16" xfId="10" applyFont="1" applyFill="1" applyBorder="1" applyAlignment="1">
      <alignment vertical="center"/>
    </xf>
    <xf numFmtId="0" fontId="14" fillId="0" borderId="17" xfId="10" applyFont="1" applyFill="1" applyBorder="1" applyAlignment="1">
      <alignment horizontal="left" vertical="center" wrapText="1"/>
    </xf>
    <xf numFmtId="0" fontId="14" fillId="0" borderId="12" xfId="7" applyFont="1" applyFill="1" applyBorder="1" applyAlignment="1">
      <alignment horizontal="left" vertical="center" wrapText="1"/>
    </xf>
    <xf numFmtId="0" fontId="11" fillId="0" borderId="11" xfId="7" applyFont="1" applyFill="1" applyBorder="1" applyAlignment="1">
      <alignment horizontal="left" vertical="top" wrapText="1"/>
    </xf>
    <xf numFmtId="0" fontId="11" fillId="0" borderId="18" xfId="0" applyFont="1" applyBorder="1" applyAlignment="1">
      <alignment vertical="top" wrapText="1"/>
    </xf>
    <xf numFmtId="0" fontId="14" fillId="0" borderId="0" xfId="7" applyFont="1" applyFill="1" applyAlignment="1">
      <alignment vertical="center" wrapText="1"/>
    </xf>
    <xf numFmtId="0" fontId="11" fillId="0" borderId="11" xfId="7" applyFont="1" applyFill="1" applyBorder="1" applyAlignment="1">
      <alignment horizontal="center" vertical="center" wrapText="1"/>
    </xf>
    <xf numFmtId="0" fontId="14" fillId="0" borderId="0" xfId="7" applyFont="1" applyFill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0" fontId="14" fillId="0" borderId="0" xfId="7" applyFont="1" applyFill="1" applyAlignment="1">
      <alignment vertical="center"/>
    </xf>
    <xf numFmtId="0" fontId="11" fillId="0" borderId="0" xfId="7" applyFont="1" applyFill="1" applyAlignment="1">
      <alignment horizontal="left" vertical="top" wrapText="1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vertical="center"/>
    </xf>
    <xf numFmtId="0" fontId="11" fillId="0" borderId="0" xfId="7" applyFont="1" applyFill="1" applyAlignment="1">
      <alignment wrapText="1"/>
    </xf>
    <xf numFmtId="0" fontId="14" fillId="0" borderId="6" xfId="12" applyFont="1" applyFill="1" applyBorder="1" applyAlignment="1">
      <alignment vertical="center"/>
    </xf>
    <xf numFmtId="0" fontId="14" fillId="0" borderId="6" xfId="12" applyFont="1" applyFill="1" applyBorder="1" applyAlignment="1">
      <alignment wrapText="1"/>
    </xf>
    <xf numFmtId="1" fontId="14" fillId="0" borderId="6" xfId="12" applyNumberFormat="1" applyFont="1" applyFill="1" applyBorder="1" applyAlignment="1">
      <alignment horizontal="center" vertical="center" wrapText="1"/>
    </xf>
    <xf numFmtId="0" fontId="14" fillId="0" borderId="6" xfId="12" applyFont="1" applyFill="1" applyBorder="1" applyAlignment="1">
      <alignment horizontal="center" vertical="center" wrapText="1"/>
    </xf>
    <xf numFmtId="0" fontId="18" fillId="0" borderId="0" xfId="12" applyFont="1" applyFill="1" applyAlignment="1">
      <alignment horizontal="center" vertical="center" wrapText="1"/>
    </xf>
    <xf numFmtId="0" fontId="14" fillId="0" borderId="0" xfId="7" applyFont="1" applyFill="1" applyAlignment="1">
      <alignment horizontal="center" vertical="center" wrapText="1"/>
    </xf>
    <xf numFmtId="0" fontId="16" fillId="0" borderId="0" xfId="7" applyFont="1" applyFill="1" applyAlignment="1">
      <alignment horizontal="center" vertical="center" wrapText="1"/>
    </xf>
    <xf numFmtId="0" fontId="14" fillId="0" borderId="11" xfId="7" applyFont="1" applyFill="1" applyBorder="1" applyAlignment="1">
      <alignment horizontal="left" vertical="top" wrapText="1"/>
    </xf>
    <xf numFmtId="0" fontId="0" fillId="0" borderId="11" xfId="0" applyFill="1" applyBorder="1"/>
    <xf numFmtId="0" fontId="23" fillId="0" borderId="11" xfId="7" applyFont="1" applyFill="1" applyBorder="1" applyAlignment="1">
      <alignment horizontal="center" vertical="center" wrapText="1"/>
    </xf>
    <xf numFmtId="0" fontId="23" fillId="0" borderId="11" xfId="7" applyFont="1" applyFill="1" applyBorder="1" applyAlignment="1">
      <alignment horizontal="center" wrapText="1"/>
    </xf>
    <xf numFmtId="0" fontId="18" fillId="0" borderId="0" xfId="7" applyFont="1" applyFill="1" applyAlignment="1">
      <alignment horizontal="center" vertical="center" wrapText="1"/>
    </xf>
    <xf numFmtId="0" fontId="19" fillId="0" borderId="11" xfId="7" applyFont="1" applyFill="1" applyBorder="1" applyAlignment="1">
      <alignment horizontal="center" vertical="center" wrapText="1"/>
    </xf>
    <xf numFmtId="0" fontId="14" fillId="0" borderId="11" xfId="7" applyFont="1" applyFill="1" applyBorder="1" applyAlignment="1">
      <alignment horizontal="center" vertical="center" wrapText="1"/>
    </xf>
    <xf numFmtId="1" fontId="14" fillId="0" borderId="11" xfId="7" applyNumberFormat="1" applyFont="1" applyFill="1" applyBorder="1" applyAlignment="1">
      <alignment horizontal="center" vertical="center" wrapText="1"/>
    </xf>
    <xf numFmtId="0" fontId="14" fillId="0" borderId="11" xfId="1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5" fillId="0" borderId="0" xfId="7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</cellXfs>
  <cellStyles count="23">
    <cellStyle name="Eronat" xfId="1" builtinId="27" customBuiltin="1"/>
    <cellStyle name="Excel_BuiltIn_20% - Accent1" xfId="2"/>
    <cellStyle name="Heading" xfId="3"/>
    <cellStyle name="Heading1" xfId="4"/>
    <cellStyle name="Intrare" xfId="5" builtinId="20" customBuiltin="1"/>
    <cellStyle name="Neutru" xfId="6" builtinId="28" customBuiltin="1"/>
    <cellStyle name="Normal" xfId="0" builtinId="0" customBuiltin="1"/>
    <cellStyle name="Normal_BVC sint. v.23.01.2013" xfId="7"/>
    <cellStyle name="Normal_BVC sint. v.23.01.2013_buget 2016" xfId="8"/>
    <cellStyle name="Normal_BVC sint. v.23.01.2013_buget 2017" xfId="9"/>
    <cellStyle name="Normal_Copy of Copy of BVC analitic" xfId="10"/>
    <cellStyle name="Normal_Copy of Copy of BVC analitic_buget 2016" xfId="11"/>
    <cellStyle name="Normal_Copy of Copy of BVC analitic_buget 2017" xfId="12"/>
    <cellStyle name="Normal_Copy of Copy of BVC analitic_bvc 2015  MARINA" xfId="13"/>
    <cellStyle name="Result" xfId="14"/>
    <cellStyle name="Result2" xfId="15"/>
    <cellStyle name="Text explicativ" xfId="16" builtinId="53" customBuiltin="1"/>
    <cellStyle name="Titlu" xfId="17" builtinId="15" customBuiltin="1"/>
    <cellStyle name="Titlu 1" xfId="18" builtinId="16" customBuiltin="1"/>
    <cellStyle name="Titlu 2" xfId="19" builtinId="17" customBuiltin="1"/>
    <cellStyle name="Titlu 3" xfId="20" builtinId="18" customBuiltin="1"/>
    <cellStyle name="Titlu 4" xfId="21" builtinId="19" customBuiltin="1"/>
    <cellStyle name="Verificare celulă" xfId="2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767"/>
  <sheetViews>
    <sheetView workbookViewId="0">
      <selection activeCell="W12" sqref="W12"/>
    </sheetView>
  </sheetViews>
  <sheetFormatPr defaultRowHeight="12.75" customHeight="1"/>
  <cols>
    <col min="1" max="1" width="1.5" style="93" customWidth="1"/>
    <col min="2" max="2" width="2" style="93" customWidth="1"/>
    <col min="3" max="3" width="2.75" style="93" customWidth="1"/>
    <col min="4" max="4" width="4.25" style="93" customWidth="1"/>
    <col min="5" max="5" width="26.125" style="12" customWidth="1"/>
    <col min="6" max="6" width="4.125" style="87" customWidth="1"/>
    <col min="7" max="7" width="7.25" style="14" customWidth="1"/>
    <col min="8" max="8" width="6.75" style="14" customWidth="1"/>
    <col min="9" max="9" width="7.25" style="14" customWidth="1"/>
    <col min="10" max="10" width="6.625" style="92" customWidth="1"/>
    <col min="11" max="11" width="6.375" style="92" customWidth="1"/>
    <col min="12" max="12" width="6" style="16" customWidth="1"/>
    <col min="13" max="13" width="6.375" style="92" customWidth="1"/>
    <col min="14" max="14" width="6.25" style="17" customWidth="1"/>
    <col min="15" max="15" width="7.875" style="17" customWidth="1"/>
    <col min="16" max="16" width="6.25" style="92" customWidth="1"/>
    <col min="17" max="17" width="5.625" style="13" customWidth="1"/>
    <col min="18" max="18" width="7.375" style="13" customWidth="1"/>
    <col min="19" max="19" width="6.125" style="92" customWidth="1"/>
    <col min="20" max="20" width="7.5" style="92" hidden="1" customWidth="1"/>
    <col min="21" max="255" width="8.5" style="13" customWidth="1"/>
    <col min="256" max="1023" width="10.75" customWidth="1"/>
    <col min="1024" max="1024" width="9" customWidth="1"/>
  </cols>
  <sheetData>
    <row r="1" spans="1:20" ht="14.25">
      <c r="A1" s="11"/>
      <c r="B1" s="11"/>
      <c r="C1" s="11"/>
      <c r="D1" s="11"/>
      <c r="F1" s="13"/>
      <c r="J1" s="15"/>
      <c r="K1" s="15"/>
      <c r="M1" s="15"/>
      <c r="P1" s="18"/>
      <c r="S1" s="15"/>
      <c r="T1" s="15"/>
    </row>
    <row r="2" spans="1:20" s="25" customFormat="1" ht="15.75">
      <c r="A2" s="19"/>
      <c r="B2" s="19"/>
      <c r="C2" s="19"/>
      <c r="D2" s="19"/>
      <c r="E2" s="20"/>
      <c r="F2" s="21"/>
      <c r="G2" s="22"/>
      <c r="H2" s="22"/>
      <c r="I2" s="22"/>
      <c r="J2" s="22"/>
      <c r="K2" s="22"/>
      <c r="L2" s="21"/>
      <c r="M2" s="22"/>
      <c r="N2" s="23"/>
      <c r="O2" s="23"/>
      <c r="P2" s="24"/>
      <c r="Q2" s="22"/>
      <c r="R2" s="22"/>
      <c r="S2" s="22"/>
      <c r="T2" s="22"/>
    </row>
    <row r="3" spans="1:20" s="25" customFormat="1" ht="15.75">
      <c r="A3" s="19"/>
      <c r="B3" s="19"/>
      <c r="C3" s="19"/>
      <c r="D3" s="19"/>
      <c r="E3" s="20" t="s">
        <v>0</v>
      </c>
      <c r="F3" s="21"/>
      <c r="G3" s="26"/>
      <c r="H3" s="26"/>
      <c r="I3" s="26"/>
      <c r="J3" s="24"/>
      <c r="K3" s="24"/>
      <c r="L3" s="27"/>
      <c r="M3" s="24"/>
      <c r="P3" s="24"/>
      <c r="Q3" s="22"/>
      <c r="R3" s="22"/>
      <c r="S3" s="24"/>
      <c r="T3" s="24"/>
    </row>
    <row r="4" spans="1:20" s="25" customFormat="1" ht="15.75">
      <c r="A4" s="19"/>
      <c r="B4" s="19"/>
      <c r="C4" s="19"/>
      <c r="D4" s="19"/>
      <c r="E4" s="20" t="s">
        <v>1</v>
      </c>
      <c r="F4" s="21"/>
      <c r="G4" s="26"/>
      <c r="H4" s="26"/>
      <c r="I4" s="26"/>
      <c r="J4" s="24"/>
      <c r="K4" s="24"/>
      <c r="L4" s="27"/>
      <c r="M4" s="24"/>
      <c r="N4" s="23"/>
      <c r="O4" s="23"/>
      <c r="P4" s="24"/>
      <c r="Q4" s="22"/>
      <c r="R4" s="22"/>
      <c r="S4" s="24"/>
      <c r="T4" s="24"/>
    </row>
    <row r="5" spans="1:20" s="25" customFormat="1" ht="15.75">
      <c r="A5" s="19"/>
      <c r="B5" s="19"/>
      <c r="C5" s="19"/>
      <c r="D5" s="19"/>
      <c r="E5" s="20"/>
      <c r="F5" s="21"/>
      <c r="G5" s="28"/>
      <c r="H5" s="28"/>
      <c r="I5" s="28"/>
      <c r="J5" s="28"/>
      <c r="K5" s="28"/>
      <c r="L5" s="29"/>
      <c r="M5" s="28"/>
      <c r="N5" s="23"/>
      <c r="O5" s="23"/>
      <c r="P5" s="30"/>
      <c r="Q5" s="30"/>
      <c r="R5" s="30"/>
      <c r="S5" s="28"/>
      <c r="T5" s="28"/>
    </row>
    <row r="6" spans="1:20" ht="33" customHeight="1">
      <c r="A6" s="147" t="s">
        <v>2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31"/>
      <c r="O6" s="13"/>
      <c r="P6" s="13"/>
      <c r="S6" s="13"/>
      <c r="T6" s="13"/>
    </row>
    <row r="7" spans="1:20" ht="15">
      <c r="A7" s="32"/>
      <c r="B7" s="32"/>
      <c r="C7" s="32"/>
      <c r="D7" s="32"/>
      <c r="E7" s="33"/>
      <c r="F7" s="34"/>
      <c r="J7" s="15"/>
      <c r="K7" s="15"/>
      <c r="M7" s="15"/>
      <c r="N7" s="35" t="s">
        <v>3</v>
      </c>
      <c r="O7" s="35"/>
      <c r="P7" s="15"/>
      <c r="S7" s="15"/>
      <c r="T7" s="15"/>
    </row>
    <row r="8" spans="1:20" ht="15">
      <c r="A8" s="32"/>
      <c r="B8" s="32"/>
      <c r="C8" s="32"/>
      <c r="D8" s="32"/>
      <c r="E8" s="33"/>
      <c r="F8" s="34"/>
      <c r="J8" s="15"/>
      <c r="K8" s="15"/>
      <c r="M8" s="15"/>
      <c r="N8" s="35"/>
      <c r="O8" s="35"/>
      <c r="P8" s="15"/>
      <c r="S8" s="15"/>
      <c r="T8" s="15"/>
    </row>
    <row r="9" spans="1:20" ht="15">
      <c r="A9" s="32"/>
      <c r="B9" s="32"/>
      <c r="C9" s="32"/>
      <c r="D9" s="32"/>
      <c r="E9" s="33"/>
      <c r="F9" s="34"/>
      <c r="J9" s="15"/>
      <c r="K9" s="15"/>
      <c r="M9" s="15"/>
      <c r="N9" s="35"/>
      <c r="O9" s="35"/>
      <c r="P9" s="15"/>
      <c r="S9" s="15"/>
      <c r="T9" s="15"/>
    </row>
    <row r="10" spans="1:20" ht="36.75" customHeight="1">
      <c r="A10" s="10"/>
      <c r="B10" s="10"/>
      <c r="C10" s="10"/>
      <c r="D10" s="7" t="s">
        <v>4</v>
      </c>
      <c r="E10" s="7"/>
      <c r="F10" s="7" t="s">
        <v>5</v>
      </c>
      <c r="G10" s="7" t="s">
        <v>6</v>
      </c>
      <c r="H10" s="7"/>
      <c r="I10" s="7"/>
      <c r="J10" s="146" t="s">
        <v>7</v>
      </c>
      <c r="K10" s="146"/>
      <c r="L10" s="146"/>
      <c r="M10" s="146" t="s">
        <v>8</v>
      </c>
      <c r="N10" s="145" t="s">
        <v>9</v>
      </c>
      <c r="O10" s="145" t="s">
        <v>10</v>
      </c>
      <c r="P10" s="146" t="s">
        <v>11</v>
      </c>
      <c r="Q10" s="146"/>
      <c r="R10" s="146"/>
      <c r="S10" s="146"/>
      <c r="T10" s="146"/>
    </row>
    <row r="11" spans="1:20" ht="36.75" customHeight="1">
      <c r="A11" s="10"/>
      <c r="B11" s="10"/>
      <c r="C11" s="10"/>
      <c r="D11" s="7"/>
      <c r="E11" s="7"/>
      <c r="F11" s="7"/>
      <c r="G11" s="143" t="s">
        <v>12</v>
      </c>
      <c r="H11" s="143"/>
      <c r="I11" s="146" t="s">
        <v>13</v>
      </c>
      <c r="J11" s="7" t="s">
        <v>14</v>
      </c>
      <c r="K11" s="7"/>
      <c r="L11" s="7" t="s">
        <v>15</v>
      </c>
      <c r="M11" s="146"/>
      <c r="N11" s="145"/>
      <c r="O11" s="145"/>
      <c r="P11" s="146"/>
      <c r="Q11" s="146"/>
      <c r="R11" s="146"/>
      <c r="S11" s="146"/>
      <c r="T11" s="146"/>
    </row>
    <row r="12" spans="1:20" ht="62.25" customHeight="1">
      <c r="A12" s="10"/>
      <c r="B12" s="10"/>
      <c r="C12" s="10"/>
      <c r="D12" s="7"/>
      <c r="E12" s="7"/>
      <c r="F12" s="7"/>
      <c r="G12" s="37" t="s">
        <v>16</v>
      </c>
      <c r="H12" s="37" t="s">
        <v>17</v>
      </c>
      <c r="I12" s="146"/>
      <c r="J12" s="36" t="s">
        <v>18</v>
      </c>
      <c r="K12" s="36" t="s">
        <v>19</v>
      </c>
      <c r="L12" s="7"/>
      <c r="M12" s="146"/>
      <c r="N12" s="145"/>
      <c r="O12" s="145"/>
      <c r="P12" s="36" t="s">
        <v>20</v>
      </c>
      <c r="Q12" s="36" t="s">
        <v>21</v>
      </c>
      <c r="R12" s="36" t="s">
        <v>22</v>
      </c>
      <c r="S12" s="36" t="s">
        <v>23</v>
      </c>
      <c r="T12" s="36" t="s">
        <v>23</v>
      </c>
    </row>
    <row r="13" spans="1:20" ht="13.5" customHeight="1">
      <c r="A13" s="39">
        <v>0</v>
      </c>
      <c r="B13" s="143">
        <v>1</v>
      </c>
      <c r="C13" s="143"/>
      <c r="D13" s="144">
        <v>2</v>
      </c>
      <c r="E13" s="144"/>
      <c r="F13" s="40">
        <v>3</v>
      </c>
      <c r="G13" s="41">
        <v>4</v>
      </c>
      <c r="H13" s="41" t="s">
        <v>24</v>
      </c>
      <c r="I13" s="42">
        <v>5</v>
      </c>
      <c r="J13" s="43">
        <v>6</v>
      </c>
      <c r="K13" s="43" t="s">
        <v>25</v>
      </c>
      <c r="L13" s="41">
        <v>7</v>
      </c>
      <c r="M13" s="44">
        <v>8</v>
      </c>
      <c r="N13" s="45">
        <v>9</v>
      </c>
      <c r="O13" s="45">
        <v>10</v>
      </c>
      <c r="P13" s="43" t="s">
        <v>26</v>
      </c>
      <c r="Q13" s="40" t="s">
        <v>27</v>
      </c>
      <c r="R13" s="40" t="s">
        <v>28</v>
      </c>
      <c r="S13" s="44" t="s">
        <v>29</v>
      </c>
      <c r="T13" s="43" t="s">
        <v>29</v>
      </c>
    </row>
    <row r="14" spans="1:20" ht="16.5" customHeight="1">
      <c r="A14" s="38" t="s">
        <v>30</v>
      </c>
      <c r="B14" s="38"/>
      <c r="C14" s="38"/>
      <c r="D14" s="4" t="s">
        <v>31</v>
      </c>
      <c r="E14" s="4"/>
      <c r="F14" s="47">
        <v>1</v>
      </c>
      <c r="G14" s="48">
        <f t="shared" ref="G14:M14" si="0">G15+G35+G41</f>
        <v>43422</v>
      </c>
      <c r="H14" s="48">
        <f t="shared" si="0"/>
        <v>43422</v>
      </c>
      <c r="I14" s="48">
        <f t="shared" si="0"/>
        <v>41831</v>
      </c>
      <c r="J14" s="49">
        <f t="shared" si="0"/>
        <v>49712</v>
      </c>
      <c r="K14" s="49">
        <f t="shared" si="0"/>
        <v>49712</v>
      </c>
      <c r="L14" s="50">
        <f t="shared" si="0"/>
        <v>30089</v>
      </c>
      <c r="M14" s="48">
        <f t="shared" si="0"/>
        <v>45912</v>
      </c>
      <c r="N14" s="51">
        <f t="shared" ref="N14:N20" si="1">M14/I14*100</f>
        <v>109.7559226411035</v>
      </c>
      <c r="O14" s="51">
        <f t="shared" ref="O14:O21" si="2">M14/J14*100</f>
        <v>92.3559703894432</v>
      </c>
      <c r="P14" s="47">
        <f>P15+P35+P41</f>
        <v>10565</v>
      </c>
      <c r="Q14" s="51">
        <f t="shared" ref="Q14:Q21" si="3">(T14-P14)/3+P14</f>
        <v>23614</v>
      </c>
      <c r="R14" s="51">
        <f t="shared" ref="R14:R21" si="4">(T14-Q14)/2+Q14</f>
        <v>36663</v>
      </c>
      <c r="S14" s="48">
        <f>S15+S35+S41</f>
        <v>45912</v>
      </c>
      <c r="T14" s="48">
        <f>T15+T35+T41</f>
        <v>49712</v>
      </c>
    </row>
    <row r="15" spans="1:20" ht="27" customHeight="1">
      <c r="A15" s="10"/>
      <c r="B15" s="36">
        <v>1</v>
      </c>
      <c r="C15" s="38"/>
      <c r="D15" s="4" t="s">
        <v>32</v>
      </c>
      <c r="E15" s="4"/>
      <c r="F15" s="47">
        <v>2</v>
      </c>
      <c r="G15" s="48">
        <f t="shared" ref="G15:M15" si="5">G16+G21+G22+G25+G26+G27</f>
        <v>43419</v>
      </c>
      <c r="H15" s="48">
        <f t="shared" si="5"/>
        <v>43419</v>
      </c>
      <c r="I15" s="48">
        <f t="shared" si="5"/>
        <v>41829</v>
      </c>
      <c r="J15" s="48">
        <f t="shared" si="5"/>
        <v>49709</v>
      </c>
      <c r="K15" s="48">
        <f t="shared" si="5"/>
        <v>49709</v>
      </c>
      <c r="L15" s="52">
        <f t="shared" si="5"/>
        <v>30087</v>
      </c>
      <c r="M15" s="48">
        <f t="shared" si="5"/>
        <v>45909</v>
      </c>
      <c r="N15" s="51">
        <f t="shared" si="1"/>
        <v>109.7539984221473</v>
      </c>
      <c r="O15" s="51">
        <f t="shared" si="2"/>
        <v>92.355509062745185</v>
      </c>
      <c r="P15" s="47">
        <f>P16+P21+P25+P26+P27</f>
        <v>10564</v>
      </c>
      <c r="Q15" s="51">
        <f t="shared" si="3"/>
        <v>23612.333333333336</v>
      </c>
      <c r="R15" s="51">
        <f t="shared" si="4"/>
        <v>36660.666666666672</v>
      </c>
      <c r="S15" s="48">
        <f>S16+S21+S22+S25+S26+S27</f>
        <v>45909</v>
      </c>
      <c r="T15" s="48">
        <f>T16+T21+T22+T25+T26+T27</f>
        <v>49709</v>
      </c>
    </row>
    <row r="16" spans="1:20" ht="26.25" customHeight="1">
      <c r="A16" s="10"/>
      <c r="B16" s="10"/>
      <c r="C16" s="38" t="s">
        <v>33</v>
      </c>
      <c r="D16" s="4" t="s">
        <v>34</v>
      </c>
      <c r="E16" s="4"/>
      <c r="F16" s="47">
        <v>3</v>
      </c>
      <c r="G16" s="48">
        <f t="shared" ref="G16:M16" si="6">G17+G18+G19+G20</f>
        <v>42118</v>
      </c>
      <c r="H16" s="48">
        <f t="shared" si="6"/>
        <v>42118</v>
      </c>
      <c r="I16" s="48">
        <f t="shared" si="6"/>
        <v>40557</v>
      </c>
      <c r="J16" s="48">
        <f t="shared" si="6"/>
        <v>48353</v>
      </c>
      <c r="K16" s="48">
        <f t="shared" si="6"/>
        <v>48353</v>
      </c>
      <c r="L16" s="52">
        <f t="shared" si="6"/>
        <v>28787</v>
      </c>
      <c r="M16" s="48">
        <f t="shared" si="6"/>
        <v>44053</v>
      </c>
      <c r="N16" s="51">
        <f t="shared" si="1"/>
        <v>108.61996696008087</v>
      </c>
      <c r="O16" s="51">
        <f t="shared" si="2"/>
        <v>91.107066779724107</v>
      </c>
      <c r="P16" s="47">
        <f>P17+P18+P19+P20</f>
        <v>10252</v>
      </c>
      <c r="Q16" s="51">
        <f t="shared" si="3"/>
        <v>22952.333333333336</v>
      </c>
      <c r="R16" s="51">
        <f t="shared" si="4"/>
        <v>35652.666666666672</v>
      </c>
      <c r="S16" s="48">
        <f>S17+S18+S19+S20</f>
        <v>44053</v>
      </c>
      <c r="T16" s="48">
        <f>T17+T18+T19+T20</f>
        <v>48353</v>
      </c>
    </row>
    <row r="17" spans="1:20" ht="14.25" customHeight="1">
      <c r="A17" s="10"/>
      <c r="B17" s="10"/>
      <c r="C17" s="38"/>
      <c r="D17" s="46" t="s">
        <v>35</v>
      </c>
      <c r="E17" s="46" t="s">
        <v>36</v>
      </c>
      <c r="F17" s="47">
        <v>4</v>
      </c>
      <c r="G17" s="48">
        <v>23</v>
      </c>
      <c r="H17" s="48">
        <v>23</v>
      </c>
      <c r="I17" s="48">
        <v>3</v>
      </c>
      <c r="J17" s="48">
        <v>4</v>
      </c>
      <c r="K17" s="48">
        <v>4</v>
      </c>
      <c r="L17" s="52"/>
      <c r="M17" s="48">
        <v>4</v>
      </c>
      <c r="N17" s="51">
        <f t="shared" si="1"/>
        <v>133.33333333333331</v>
      </c>
      <c r="O17" s="51">
        <f t="shared" si="2"/>
        <v>100</v>
      </c>
      <c r="P17" s="47">
        <v>4</v>
      </c>
      <c r="Q17" s="51">
        <f t="shared" si="3"/>
        <v>4</v>
      </c>
      <c r="R17" s="51">
        <f t="shared" si="4"/>
        <v>4</v>
      </c>
      <c r="S17" s="48">
        <v>4</v>
      </c>
      <c r="T17" s="48">
        <v>4</v>
      </c>
    </row>
    <row r="18" spans="1:20" ht="15.75" customHeight="1">
      <c r="A18" s="10"/>
      <c r="B18" s="10"/>
      <c r="C18" s="38"/>
      <c r="D18" s="46" t="s">
        <v>37</v>
      </c>
      <c r="E18" s="46" t="s">
        <v>38</v>
      </c>
      <c r="F18" s="47">
        <v>5</v>
      </c>
      <c r="G18" s="48">
        <v>37729</v>
      </c>
      <c r="H18" s="48">
        <v>37729</v>
      </c>
      <c r="I18" s="48">
        <v>36118</v>
      </c>
      <c r="J18" s="48">
        <v>43549</v>
      </c>
      <c r="K18" s="48">
        <v>43549</v>
      </c>
      <c r="L18" s="52">
        <v>26210</v>
      </c>
      <c r="M18" s="48">
        <v>40049</v>
      </c>
      <c r="N18" s="51">
        <f t="shared" si="1"/>
        <v>110.88376986544107</v>
      </c>
      <c r="O18" s="51">
        <f t="shared" si="2"/>
        <v>91.963076075225601</v>
      </c>
      <c r="P18" s="47">
        <v>9198</v>
      </c>
      <c r="Q18" s="51">
        <f t="shared" si="3"/>
        <v>20648.333333333336</v>
      </c>
      <c r="R18" s="51">
        <f t="shared" si="4"/>
        <v>32098.666666666668</v>
      </c>
      <c r="S18" s="48">
        <v>40049</v>
      </c>
      <c r="T18" s="48">
        <v>43549</v>
      </c>
    </row>
    <row r="19" spans="1:20" ht="15.75" customHeight="1">
      <c r="A19" s="10"/>
      <c r="B19" s="10"/>
      <c r="C19" s="38"/>
      <c r="D19" s="46" t="s">
        <v>39</v>
      </c>
      <c r="E19" s="46" t="s">
        <v>40</v>
      </c>
      <c r="F19" s="47">
        <v>6</v>
      </c>
      <c r="G19" s="48">
        <v>3166</v>
      </c>
      <c r="H19" s="48">
        <v>3166</v>
      </c>
      <c r="I19" s="48">
        <v>3355</v>
      </c>
      <c r="J19" s="48">
        <v>3671</v>
      </c>
      <c r="K19" s="48">
        <v>3671</v>
      </c>
      <c r="L19" s="52">
        <v>2023</v>
      </c>
      <c r="M19" s="48">
        <v>2871</v>
      </c>
      <c r="N19" s="51">
        <f t="shared" si="1"/>
        <v>85.573770491803288</v>
      </c>
      <c r="O19" s="51">
        <f t="shared" si="2"/>
        <v>78.207572868428215</v>
      </c>
      <c r="P19" s="47">
        <v>970</v>
      </c>
      <c r="Q19" s="51">
        <f t="shared" si="3"/>
        <v>1870.3333333333335</v>
      </c>
      <c r="R19" s="51">
        <f t="shared" si="4"/>
        <v>2770.666666666667</v>
      </c>
      <c r="S19" s="48">
        <v>2871</v>
      </c>
      <c r="T19" s="48">
        <v>3671</v>
      </c>
    </row>
    <row r="20" spans="1:20" ht="15.75" customHeight="1">
      <c r="A20" s="10"/>
      <c r="B20" s="10"/>
      <c r="C20" s="38"/>
      <c r="D20" s="46" t="s">
        <v>41</v>
      </c>
      <c r="E20" s="46" t="s">
        <v>42</v>
      </c>
      <c r="F20" s="47">
        <v>7</v>
      </c>
      <c r="G20" s="48">
        <v>1200</v>
      </c>
      <c r="H20" s="48">
        <v>1200</v>
      </c>
      <c r="I20" s="48">
        <v>1081</v>
      </c>
      <c r="J20" s="48">
        <v>1129</v>
      </c>
      <c r="K20" s="48">
        <v>1129</v>
      </c>
      <c r="L20" s="52">
        <v>554</v>
      </c>
      <c r="M20" s="48">
        <v>1129</v>
      </c>
      <c r="N20" s="51">
        <f t="shared" si="1"/>
        <v>104.44033302497688</v>
      </c>
      <c r="O20" s="51">
        <f t="shared" si="2"/>
        <v>100</v>
      </c>
      <c r="P20" s="47">
        <v>80</v>
      </c>
      <c r="Q20" s="51">
        <f t="shared" si="3"/>
        <v>429.66666666666669</v>
      </c>
      <c r="R20" s="51">
        <f t="shared" si="4"/>
        <v>779.33333333333326</v>
      </c>
      <c r="S20" s="48">
        <v>1129</v>
      </c>
      <c r="T20" s="48">
        <v>1129</v>
      </c>
    </row>
    <row r="21" spans="1:20" ht="15.75" customHeight="1">
      <c r="A21" s="10"/>
      <c r="B21" s="10"/>
      <c r="C21" s="38" t="s">
        <v>43</v>
      </c>
      <c r="D21" s="4" t="s">
        <v>44</v>
      </c>
      <c r="E21" s="4"/>
      <c r="F21" s="47">
        <v>8</v>
      </c>
      <c r="G21" s="48">
        <v>6</v>
      </c>
      <c r="H21" s="48">
        <v>6</v>
      </c>
      <c r="I21" s="48">
        <v>0</v>
      </c>
      <c r="J21" s="48">
        <v>6</v>
      </c>
      <c r="K21" s="48">
        <v>6</v>
      </c>
      <c r="L21" s="52"/>
      <c r="M21" s="48">
        <v>6</v>
      </c>
      <c r="N21" s="51"/>
      <c r="O21" s="51">
        <f t="shared" si="2"/>
        <v>100</v>
      </c>
      <c r="P21" s="47">
        <v>2</v>
      </c>
      <c r="Q21" s="51">
        <f t="shared" si="3"/>
        <v>3.333333333333333</v>
      </c>
      <c r="R21" s="51">
        <f t="shared" si="4"/>
        <v>4.6666666666666661</v>
      </c>
      <c r="S21" s="48">
        <v>6</v>
      </c>
      <c r="T21" s="48">
        <v>6</v>
      </c>
    </row>
    <row r="22" spans="1:20" ht="28.5" customHeight="1">
      <c r="A22" s="10"/>
      <c r="B22" s="10"/>
      <c r="C22" s="38" t="s">
        <v>45</v>
      </c>
      <c r="D22" s="4" t="s">
        <v>46</v>
      </c>
      <c r="E22" s="4"/>
      <c r="F22" s="47">
        <v>9</v>
      </c>
      <c r="G22" s="48"/>
      <c r="H22" s="48"/>
      <c r="I22" s="48"/>
      <c r="J22" s="48"/>
      <c r="K22" s="48"/>
      <c r="L22" s="52">
        <v>413</v>
      </c>
      <c r="M22" s="48">
        <v>500</v>
      </c>
      <c r="N22" s="51"/>
      <c r="O22" s="51"/>
      <c r="P22" s="47"/>
      <c r="Q22" s="51"/>
      <c r="R22" s="51"/>
      <c r="S22" s="48">
        <v>500</v>
      </c>
      <c r="T22" s="48"/>
    </row>
    <row r="23" spans="1:20" ht="16.5" customHeight="1">
      <c r="A23" s="10"/>
      <c r="B23" s="10"/>
      <c r="C23" s="10"/>
      <c r="D23" s="38" t="s">
        <v>47</v>
      </c>
      <c r="E23" s="46" t="s">
        <v>48</v>
      </c>
      <c r="F23" s="47">
        <v>10</v>
      </c>
      <c r="G23" s="48"/>
      <c r="H23" s="48"/>
      <c r="I23" s="48"/>
      <c r="J23" s="48"/>
      <c r="K23" s="48"/>
      <c r="L23" s="52"/>
      <c r="M23" s="48"/>
      <c r="N23" s="51"/>
      <c r="O23" s="51"/>
      <c r="P23" s="47"/>
      <c r="Q23" s="51"/>
      <c r="R23" s="51"/>
      <c r="S23" s="48"/>
      <c r="T23" s="48"/>
    </row>
    <row r="24" spans="1:20" ht="14.25" customHeight="1">
      <c r="A24" s="10"/>
      <c r="B24" s="10"/>
      <c r="C24" s="10"/>
      <c r="D24" s="38" t="s">
        <v>49</v>
      </c>
      <c r="E24" s="46" t="s">
        <v>50</v>
      </c>
      <c r="F24" s="47">
        <v>11</v>
      </c>
      <c r="G24" s="48"/>
      <c r="H24" s="48"/>
      <c r="I24" s="48"/>
      <c r="J24" s="48"/>
      <c r="K24" s="48"/>
      <c r="L24" s="52"/>
      <c r="M24" s="48"/>
      <c r="N24" s="51"/>
      <c r="O24" s="51"/>
      <c r="P24" s="47"/>
      <c r="Q24" s="51"/>
      <c r="R24" s="51"/>
      <c r="S24" s="48"/>
      <c r="T24" s="48"/>
    </row>
    <row r="25" spans="1:20" ht="12.75" customHeight="1">
      <c r="A25" s="10"/>
      <c r="B25" s="10"/>
      <c r="C25" s="38" t="s">
        <v>51</v>
      </c>
      <c r="D25" s="4" t="s">
        <v>52</v>
      </c>
      <c r="E25" s="4"/>
      <c r="F25" s="47">
        <v>12</v>
      </c>
      <c r="G25" s="48"/>
      <c r="H25" s="48"/>
      <c r="I25" s="48"/>
      <c r="J25" s="48"/>
      <c r="K25" s="48"/>
      <c r="L25" s="52"/>
      <c r="M25" s="48"/>
      <c r="N25" s="51"/>
      <c r="O25" s="51"/>
      <c r="P25" s="47"/>
      <c r="Q25" s="51"/>
      <c r="R25" s="51"/>
      <c r="S25" s="48"/>
      <c r="T25" s="48"/>
    </row>
    <row r="26" spans="1:20" ht="25.5" customHeight="1">
      <c r="A26" s="10"/>
      <c r="B26" s="10"/>
      <c r="C26" s="38" t="s">
        <v>53</v>
      </c>
      <c r="D26" s="4" t="s">
        <v>54</v>
      </c>
      <c r="E26" s="4"/>
      <c r="F26" s="47">
        <v>13</v>
      </c>
      <c r="G26" s="48">
        <v>800</v>
      </c>
      <c r="H26" s="48">
        <v>800</v>
      </c>
      <c r="I26" s="48">
        <v>1099</v>
      </c>
      <c r="J26" s="48">
        <v>1150</v>
      </c>
      <c r="K26" s="48">
        <v>1150</v>
      </c>
      <c r="L26" s="52">
        <v>804</v>
      </c>
      <c r="M26" s="48">
        <v>1150</v>
      </c>
      <c r="N26" s="51">
        <f>M26/I26*100</f>
        <v>104.6405823475887</v>
      </c>
      <c r="O26" s="51">
        <f>M26/J26*100</f>
        <v>100</v>
      </c>
      <c r="P26" s="47">
        <v>200</v>
      </c>
      <c r="Q26" s="51">
        <f>(T26-P26)/3+P26</f>
        <v>516.66666666666674</v>
      </c>
      <c r="R26" s="51">
        <f>(T26-Q26)/2+Q26</f>
        <v>833.33333333333337</v>
      </c>
      <c r="S26" s="48">
        <v>1150</v>
      </c>
      <c r="T26" s="48">
        <v>1150</v>
      </c>
    </row>
    <row r="27" spans="1:20" ht="27" customHeight="1">
      <c r="A27" s="10"/>
      <c r="B27" s="38"/>
      <c r="C27" s="38" t="s">
        <v>55</v>
      </c>
      <c r="D27" s="4" t="s">
        <v>56</v>
      </c>
      <c r="E27" s="4"/>
      <c r="F27" s="47">
        <v>14</v>
      </c>
      <c r="G27" s="48">
        <f t="shared" ref="G27:M27" si="7">G28+G34</f>
        <v>495</v>
      </c>
      <c r="H27" s="48">
        <f t="shared" si="7"/>
        <v>495</v>
      </c>
      <c r="I27" s="48">
        <f t="shared" si="7"/>
        <v>173</v>
      </c>
      <c r="J27" s="48">
        <f t="shared" si="7"/>
        <v>200</v>
      </c>
      <c r="K27" s="48">
        <f t="shared" si="7"/>
        <v>200</v>
      </c>
      <c r="L27" s="52">
        <f t="shared" si="7"/>
        <v>83</v>
      </c>
      <c r="M27" s="48">
        <f t="shared" si="7"/>
        <v>200</v>
      </c>
      <c r="N27" s="51">
        <f>M27/I27*100</f>
        <v>115.60693641618498</v>
      </c>
      <c r="O27" s="51">
        <f>M27/J27*100</f>
        <v>100</v>
      </c>
      <c r="P27" s="47">
        <f>P28+P29+P32+P33+P34</f>
        <v>110</v>
      </c>
      <c r="Q27" s="51">
        <f>(T27-P27)/3+P27</f>
        <v>140</v>
      </c>
      <c r="R27" s="51">
        <f>(T27-Q27)/2+Q27</f>
        <v>170</v>
      </c>
      <c r="S27" s="48">
        <f>S28+S34</f>
        <v>200</v>
      </c>
      <c r="T27" s="48">
        <f>T28+T34</f>
        <v>200</v>
      </c>
    </row>
    <row r="28" spans="1:20" ht="15" customHeight="1">
      <c r="A28" s="10"/>
      <c r="B28" s="38"/>
      <c r="C28" s="38"/>
      <c r="D28" s="46" t="s">
        <v>57</v>
      </c>
      <c r="E28" s="46" t="s">
        <v>58</v>
      </c>
      <c r="F28" s="47">
        <v>15</v>
      </c>
      <c r="G28" s="48">
        <v>355</v>
      </c>
      <c r="H28" s="48">
        <v>355</v>
      </c>
      <c r="I28" s="48">
        <v>101</v>
      </c>
      <c r="J28" s="48">
        <v>110</v>
      </c>
      <c r="K28" s="48">
        <v>110</v>
      </c>
      <c r="L28" s="52">
        <v>64</v>
      </c>
      <c r="M28" s="48">
        <v>110</v>
      </c>
      <c r="N28" s="51">
        <f>M28/I28*100</f>
        <v>108.91089108910892</v>
      </c>
      <c r="O28" s="51">
        <f>M28/J28*100</f>
        <v>100</v>
      </c>
      <c r="P28" s="47">
        <v>60</v>
      </c>
      <c r="Q28" s="51">
        <f>(T28-P28)/3+P28</f>
        <v>76.666666666666671</v>
      </c>
      <c r="R28" s="51">
        <f>(T28-Q28)/2+Q28</f>
        <v>93.333333333333343</v>
      </c>
      <c r="S28" s="48">
        <v>110</v>
      </c>
      <c r="T28" s="48">
        <v>110</v>
      </c>
    </row>
    <row r="29" spans="1:20" ht="28.5" customHeight="1">
      <c r="A29" s="10"/>
      <c r="B29" s="38"/>
      <c r="C29" s="38"/>
      <c r="D29" s="46" t="s">
        <v>59</v>
      </c>
      <c r="E29" s="46" t="s">
        <v>60</v>
      </c>
      <c r="F29" s="47">
        <v>16</v>
      </c>
      <c r="G29" s="48"/>
      <c r="H29" s="48"/>
      <c r="I29" s="48"/>
      <c r="J29" s="48"/>
      <c r="K29" s="48"/>
      <c r="L29" s="52"/>
      <c r="M29" s="48"/>
      <c r="N29" s="51"/>
      <c r="O29" s="51"/>
      <c r="P29" s="47"/>
      <c r="Q29" s="51"/>
      <c r="R29" s="51"/>
      <c r="S29" s="48"/>
      <c r="T29" s="48"/>
    </row>
    <row r="30" spans="1:20" ht="14.25" customHeight="1">
      <c r="A30" s="10"/>
      <c r="B30" s="38"/>
      <c r="C30" s="38"/>
      <c r="D30" s="46"/>
      <c r="E30" s="46" t="s">
        <v>61</v>
      </c>
      <c r="F30" s="47">
        <v>17</v>
      </c>
      <c r="G30" s="48"/>
      <c r="H30" s="48"/>
      <c r="I30" s="48"/>
      <c r="J30" s="48"/>
      <c r="K30" s="48"/>
      <c r="L30" s="52"/>
      <c r="M30" s="48"/>
      <c r="N30" s="51"/>
      <c r="O30" s="51"/>
      <c r="P30" s="47"/>
      <c r="Q30" s="51"/>
      <c r="R30" s="51"/>
      <c r="S30" s="48"/>
      <c r="T30" s="48"/>
    </row>
    <row r="31" spans="1:20" ht="15" customHeight="1">
      <c r="A31" s="10"/>
      <c r="B31" s="38"/>
      <c r="C31" s="38"/>
      <c r="D31" s="46"/>
      <c r="E31" s="46" t="s">
        <v>62</v>
      </c>
      <c r="F31" s="47">
        <v>18</v>
      </c>
      <c r="G31" s="48"/>
      <c r="H31" s="48"/>
      <c r="I31" s="48"/>
      <c r="J31" s="48"/>
      <c r="K31" s="48"/>
      <c r="L31" s="52"/>
      <c r="M31" s="48"/>
      <c r="N31" s="51"/>
      <c r="O31" s="51"/>
      <c r="P31" s="47"/>
      <c r="Q31" s="51"/>
      <c r="R31" s="51"/>
      <c r="S31" s="48"/>
      <c r="T31" s="48"/>
    </row>
    <row r="32" spans="1:20" ht="14.25" customHeight="1">
      <c r="A32" s="10"/>
      <c r="B32" s="38"/>
      <c r="C32" s="38"/>
      <c r="D32" s="46" t="s">
        <v>63</v>
      </c>
      <c r="E32" s="46" t="s">
        <v>64</v>
      </c>
      <c r="F32" s="47">
        <v>19</v>
      </c>
      <c r="G32" s="48"/>
      <c r="H32" s="48"/>
      <c r="I32" s="48"/>
      <c r="J32" s="48"/>
      <c r="K32" s="48"/>
      <c r="L32" s="52"/>
      <c r="M32" s="48"/>
      <c r="N32" s="51"/>
      <c r="O32" s="51"/>
      <c r="P32" s="47"/>
      <c r="Q32" s="51"/>
      <c r="R32" s="51"/>
      <c r="S32" s="48"/>
      <c r="T32" s="48"/>
    </row>
    <row r="33" spans="1:253" ht="12" customHeight="1">
      <c r="A33" s="10"/>
      <c r="B33" s="38"/>
      <c r="C33" s="38"/>
      <c r="D33" s="46" t="s">
        <v>65</v>
      </c>
      <c r="E33" s="46" t="s">
        <v>66</v>
      </c>
      <c r="F33" s="47">
        <v>20</v>
      </c>
      <c r="G33" s="48"/>
      <c r="H33" s="48"/>
      <c r="I33" s="48"/>
      <c r="J33" s="48"/>
      <c r="K33" s="48"/>
      <c r="L33" s="52"/>
      <c r="M33" s="48"/>
      <c r="N33" s="51"/>
      <c r="O33" s="51"/>
      <c r="P33" s="47"/>
      <c r="Q33" s="51"/>
      <c r="R33" s="51"/>
      <c r="S33" s="48"/>
      <c r="T33" s="48"/>
    </row>
    <row r="34" spans="1:253" ht="12.75" customHeight="1">
      <c r="A34" s="10"/>
      <c r="B34" s="38"/>
      <c r="C34" s="38"/>
      <c r="D34" s="46" t="s">
        <v>67</v>
      </c>
      <c r="E34" s="46" t="s">
        <v>42</v>
      </c>
      <c r="F34" s="47">
        <v>21</v>
      </c>
      <c r="G34" s="48">
        <v>140</v>
      </c>
      <c r="H34" s="48">
        <v>140</v>
      </c>
      <c r="I34" s="48">
        <v>72</v>
      </c>
      <c r="J34" s="48">
        <v>90</v>
      </c>
      <c r="K34" s="48">
        <v>90</v>
      </c>
      <c r="L34" s="52">
        <v>19</v>
      </c>
      <c r="M34" s="48">
        <v>90</v>
      </c>
      <c r="N34" s="51">
        <f>M34/I34*100</f>
        <v>125</v>
      </c>
      <c r="O34" s="51">
        <f>M34/J34*100</f>
        <v>100</v>
      </c>
      <c r="P34" s="47">
        <v>50</v>
      </c>
      <c r="Q34" s="51">
        <f>(T34-P34)/3+P34</f>
        <v>63.333333333333336</v>
      </c>
      <c r="R34" s="51">
        <f>(T34-Q34)/2+Q34</f>
        <v>76.666666666666671</v>
      </c>
      <c r="S34" s="48">
        <v>90</v>
      </c>
      <c r="T34" s="48">
        <v>90</v>
      </c>
    </row>
    <row r="35" spans="1:253" ht="27" customHeight="1">
      <c r="A35" s="10"/>
      <c r="B35" s="38">
        <v>2</v>
      </c>
      <c r="C35" s="38"/>
      <c r="D35" s="4" t="s">
        <v>68</v>
      </c>
      <c r="E35" s="4"/>
      <c r="F35" s="47">
        <v>22</v>
      </c>
      <c r="G35" s="48">
        <v>3</v>
      </c>
      <c r="H35" s="48">
        <v>3</v>
      </c>
      <c r="I35" s="48">
        <v>2</v>
      </c>
      <c r="J35" s="48">
        <v>3</v>
      </c>
      <c r="K35" s="48">
        <v>3</v>
      </c>
      <c r="L35" s="52">
        <v>2</v>
      </c>
      <c r="M35" s="48">
        <v>3</v>
      </c>
      <c r="N35" s="51">
        <f>M35/I35*100</f>
        <v>150</v>
      </c>
      <c r="O35" s="51">
        <f>M35/J35*100</f>
        <v>100</v>
      </c>
      <c r="P35" s="47">
        <v>1</v>
      </c>
      <c r="Q35" s="51">
        <f>(T35-P35)/3+P35</f>
        <v>1.6666666666666665</v>
      </c>
      <c r="R35" s="51">
        <f>(T35-Q35)/2+Q35</f>
        <v>2.333333333333333</v>
      </c>
      <c r="S35" s="48">
        <v>3</v>
      </c>
      <c r="T35" s="48">
        <v>3</v>
      </c>
    </row>
    <row r="36" spans="1:253" ht="13.5" customHeight="1">
      <c r="A36" s="10"/>
      <c r="B36" s="10"/>
      <c r="C36" s="38" t="s">
        <v>33</v>
      </c>
      <c r="D36" s="7" t="s">
        <v>69</v>
      </c>
      <c r="E36" s="7"/>
      <c r="F36" s="47">
        <v>23</v>
      </c>
      <c r="G36" s="48"/>
      <c r="H36" s="48"/>
      <c r="I36" s="48"/>
      <c r="J36" s="48"/>
      <c r="K36" s="48"/>
      <c r="L36" s="52"/>
      <c r="M36" s="48"/>
      <c r="N36" s="51"/>
      <c r="O36" s="51"/>
      <c r="P36" s="47"/>
      <c r="Q36" s="51"/>
      <c r="R36" s="51"/>
      <c r="S36" s="48"/>
      <c r="T36" s="48"/>
    </row>
    <row r="37" spans="1:253" ht="17.25" customHeight="1">
      <c r="A37" s="10"/>
      <c r="B37" s="10"/>
      <c r="C37" s="38" t="s">
        <v>43</v>
      </c>
      <c r="D37" s="7" t="s">
        <v>70</v>
      </c>
      <c r="E37" s="7"/>
      <c r="F37" s="47">
        <v>24</v>
      </c>
      <c r="G37" s="48"/>
      <c r="H37" s="48"/>
      <c r="I37" s="48"/>
      <c r="J37" s="48"/>
      <c r="K37" s="48"/>
      <c r="L37" s="52"/>
      <c r="M37" s="48"/>
      <c r="N37" s="51"/>
      <c r="O37" s="51"/>
      <c r="P37" s="47"/>
      <c r="Q37" s="51"/>
      <c r="R37" s="51"/>
      <c r="S37" s="48"/>
      <c r="T37" s="48"/>
    </row>
    <row r="38" spans="1:253" ht="15.75" customHeight="1">
      <c r="A38" s="10"/>
      <c r="B38" s="10"/>
      <c r="C38" s="38" t="s">
        <v>45</v>
      </c>
      <c r="D38" s="7" t="s">
        <v>71</v>
      </c>
      <c r="E38" s="7"/>
      <c r="F38" s="47">
        <v>25</v>
      </c>
      <c r="G38" s="48"/>
      <c r="H38" s="48"/>
      <c r="I38" s="48"/>
      <c r="J38" s="48"/>
      <c r="K38" s="48"/>
      <c r="L38" s="52"/>
      <c r="M38" s="48"/>
      <c r="N38" s="51"/>
      <c r="O38" s="51"/>
      <c r="P38" s="47"/>
      <c r="Q38" s="51"/>
      <c r="R38" s="51"/>
      <c r="S38" s="48"/>
      <c r="T38" s="48"/>
    </row>
    <row r="39" spans="1:253" ht="12" customHeight="1">
      <c r="A39" s="10"/>
      <c r="B39" s="10"/>
      <c r="C39" s="38" t="s">
        <v>51</v>
      </c>
      <c r="D39" s="7" t="s">
        <v>72</v>
      </c>
      <c r="E39" s="7"/>
      <c r="F39" s="47">
        <v>26</v>
      </c>
      <c r="G39" s="48"/>
      <c r="H39" s="48"/>
      <c r="I39" s="48"/>
      <c r="J39" s="48"/>
      <c r="K39" s="48"/>
      <c r="L39" s="52"/>
      <c r="M39" s="48"/>
      <c r="N39" s="51"/>
      <c r="O39" s="51"/>
      <c r="P39" s="47"/>
      <c r="Q39" s="51"/>
      <c r="R39" s="51"/>
      <c r="S39" s="48"/>
      <c r="T39" s="48"/>
    </row>
    <row r="40" spans="1:253" ht="15" customHeight="1">
      <c r="A40" s="10"/>
      <c r="B40" s="10"/>
      <c r="C40" s="38" t="s">
        <v>53</v>
      </c>
      <c r="D40" s="7" t="s">
        <v>73</v>
      </c>
      <c r="E40" s="7"/>
      <c r="F40" s="47">
        <v>27</v>
      </c>
      <c r="G40" s="48">
        <v>3</v>
      </c>
      <c r="H40" s="48">
        <v>3</v>
      </c>
      <c r="I40" s="48">
        <v>2</v>
      </c>
      <c r="J40" s="48">
        <v>3</v>
      </c>
      <c r="K40" s="48">
        <v>3</v>
      </c>
      <c r="L40" s="52"/>
      <c r="M40" s="48">
        <v>3</v>
      </c>
      <c r="N40" s="51">
        <f>M40/I40*100</f>
        <v>150</v>
      </c>
      <c r="O40" s="51">
        <f>M40/J40*100</f>
        <v>100</v>
      </c>
      <c r="P40" s="47">
        <v>1</v>
      </c>
      <c r="Q40" s="51">
        <f>(T40-P40)/3+P40</f>
        <v>1.6666666666666665</v>
      </c>
      <c r="R40" s="51">
        <f>(T40-Q40)/2+Q40</f>
        <v>2.333333333333333</v>
      </c>
      <c r="S40" s="48">
        <v>3</v>
      </c>
      <c r="T40" s="48">
        <v>3</v>
      </c>
    </row>
    <row r="41" spans="1:253" ht="15" customHeight="1">
      <c r="A41" s="10"/>
      <c r="B41" s="38">
        <v>3</v>
      </c>
      <c r="C41" s="38"/>
      <c r="D41" s="7" t="s">
        <v>74</v>
      </c>
      <c r="E41" s="7"/>
      <c r="F41" s="47">
        <v>28</v>
      </c>
      <c r="G41" s="48"/>
      <c r="H41" s="48"/>
      <c r="I41" s="48"/>
      <c r="J41" s="48"/>
      <c r="K41" s="48"/>
      <c r="L41" s="52"/>
      <c r="M41" s="48"/>
      <c r="N41" s="51"/>
      <c r="O41" s="51"/>
      <c r="P41" s="47"/>
      <c r="Q41" s="51"/>
      <c r="R41" s="51"/>
      <c r="S41" s="48"/>
      <c r="T41" s="48"/>
    </row>
    <row r="42" spans="1:253" customFormat="1" ht="27.75" customHeight="1">
      <c r="A42" s="38" t="s">
        <v>75</v>
      </c>
      <c r="B42" s="7" t="s">
        <v>76</v>
      </c>
      <c r="C42" s="7"/>
      <c r="D42" s="7"/>
      <c r="E42" s="7"/>
      <c r="F42" s="47">
        <v>29</v>
      </c>
      <c r="G42" s="48">
        <f t="shared" ref="G42:M42" si="8">G43+G153</f>
        <v>43272</v>
      </c>
      <c r="H42" s="48">
        <f t="shared" si="8"/>
        <v>43272</v>
      </c>
      <c r="I42" s="48">
        <f t="shared" si="8"/>
        <v>41608</v>
      </c>
      <c r="J42" s="48">
        <f t="shared" si="8"/>
        <v>49462</v>
      </c>
      <c r="K42" s="48">
        <f t="shared" si="8"/>
        <v>49462</v>
      </c>
      <c r="L42" s="52">
        <f t="shared" si="8"/>
        <v>32678</v>
      </c>
      <c r="M42" s="48">
        <f t="shared" si="8"/>
        <v>45662</v>
      </c>
      <c r="N42" s="51">
        <f t="shared" ref="N42:N54" si="9">M42/I42*100</f>
        <v>109.74331859257835</v>
      </c>
      <c r="O42" s="51">
        <f t="shared" ref="O42:O54" si="10">M42/J42*100</f>
        <v>92.317334519429068</v>
      </c>
      <c r="P42" s="53">
        <f>P43+P144+P152</f>
        <v>12134</v>
      </c>
      <c r="Q42" s="51">
        <f t="shared" ref="Q42:Q54" si="11">(T42-P42)/3+P42</f>
        <v>24576.666666666664</v>
      </c>
      <c r="R42" s="51">
        <f t="shared" ref="R42:R54" si="12">(T42-Q42)/2+Q42</f>
        <v>37019.333333333328</v>
      </c>
      <c r="S42" s="48">
        <f>S43+S153</f>
        <v>45662</v>
      </c>
      <c r="T42" s="48">
        <f>T43+T153</f>
        <v>49462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</row>
    <row r="43" spans="1:253" customFormat="1" ht="25.5" customHeight="1">
      <c r="A43" s="10"/>
      <c r="B43" s="38">
        <v>1</v>
      </c>
      <c r="C43" s="4" t="s">
        <v>77</v>
      </c>
      <c r="D43" s="4"/>
      <c r="E43" s="4"/>
      <c r="F43" s="47">
        <v>30</v>
      </c>
      <c r="G43" s="48">
        <f t="shared" ref="G43:M43" si="13">G44+G92+G99+G127</f>
        <v>43272</v>
      </c>
      <c r="H43" s="48">
        <f t="shared" si="13"/>
        <v>43272</v>
      </c>
      <c r="I43" s="48">
        <f t="shared" si="13"/>
        <v>41608</v>
      </c>
      <c r="J43" s="48">
        <f t="shared" si="13"/>
        <v>49462</v>
      </c>
      <c r="K43" s="48">
        <f t="shared" si="13"/>
        <v>49462</v>
      </c>
      <c r="L43" s="52">
        <f t="shared" si="13"/>
        <v>32678</v>
      </c>
      <c r="M43" s="48">
        <f t="shared" si="13"/>
        <v>45662</v>
      </c>
      <c r="N43" s="51">
        <f t="shared" si="9"/>
        <v>109.74331859257835</v>
      </c>
      <c r="O43" s="51">
        <f t="shared" si="10"/>
        <v>92.317334519429068</v>
      </c>
      <c r="P43" s="51">
        <f>P44+P92+P99+P127</f>
        <v>12134</v>
      </c>
      <c r="Q43" s="51">
        <f t="shared" si="11"/>
        <v>24576.666666666664</v>
      </c>
      <c r="R43" s="51">
        <f t="shared" si="12"/>
        <v>37019.333333333328</v>
      </c>
      <c r="S43" s="48">
        <f>S44+S92+S99+S127</f>
        <v>45662</v>
      </c>
      <c r="T43" s="48">
        <f>T44+T92+T99+T127</f>
        <v>49462</v>
      </c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</row>
    <row r="44" spans="1:253" customFormat="1" ht="26.25" customHeight="1">
      <c r="A44" s="10"/>
      <c r="B44" s="10"/>
      <c r="C44" s="4" t="s">
        <v>78</v>
      </c>
      <c r="D44" s="4"/>
      <c r="E44" s="4"/>
      <c r="F44" s="47">
        <v>31</v>
      </c>
      <c r="G44" s="48">
        <f t="shared" ref="G44:M44" si="14">G45+G53+G59</f>
        <v>10416</v>
      </c>
      <c r="H44" s="48">
        <f t="shared" si="14"/>
        <v>10416</v>
      </c>
      <c r="I44" s="48">
        <f t="shared" si="14"/>
        <v>9989</v>
      </c>
      <c r="J44" s="48">
        <f t="shared" si="14"/>
        <v>10787</v>
      </c>
      <c r="K44" s="48">
        <f t="shared" si="14"/>
        <v>10787</v>
      </c>
      <c r="L44" s="52">
        <f t="shared" si="14"/>
        <v>6761</v>
      </c>
      <c r="M44" s="48">
        <f t="shared" si="14"/>
        <v>9687</v>
      </c>
      <c r="N44" s="51">
        <f t="shared" si="9"/>
        <v>96.976674341775947</v>
      </c>
      <c r="O44" s="51">
        <f t="shared" si="10"/>
        <v>89.802540094558267</v>
      </c>
      <c r="P44" s="47">
        <f>P45+P53+P59</f>
        <v>2757</v>
      </c>
      <c r="Q44" s="51">
        <f t="shared" si="11"/>
        <v>5433.6666666666661</v>
      </c>
      <c r="R44" s="51">
        <f t="shared" si="12"/>
        <v>8110.333333333333</v>
      </c>
      <c r="S44" s="48">
        <f>S45+S53+S59</f>
        <v>9687</v>
      </c>
      <c r="T44" s="48">
        <f>T45+T53+T59</f>
        <v>10787</v>
      </c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</row>
    <row r="45" spans="1:253" customFormat="1" ht="28.5" customHeight="1">
      <c r="A45" s="10"/>
      <c r="B45" s="10"/>
      <c r="C45" s="38" t="s">
        <v>79</v>
      </c>
      <c r="D45" s="4" t="s">
        <v>80</v>
      </c>
      <c r="E45" s="4"/>
      <c r="F45" s="47">
        <v>32</v>
      </c>
      <c r="G45" s="48">
        <f t="shared" ref="G45:M45" si="15">G46+G47+G50+G51+G52</f>
        <v>9170</v>
      </c>
      <c r="H45" s="48">
        <f t="shared" si="15"/>
        <v>9170</v>
      </c>
      <c r="I45" s="48">
        <f t="shared" si="15"/>
        <v>8792</v>
      </c>
      <c r="J45" s="48">
        <f t="shared" si="15"/>
        <v>9500</v>
      </c>
      <c r="K45" s="48">
        <f t="shared" si="15"/>
        <v>9500</v>
      </c>
      <c r="L45" s="52">
        <f t="shared" si="15"/>
        <v>5964</v>
      </c>
      <c r="M45" s="48">
        <f t="shared" si="15"/>
        <v>8400</v>
      </c>
      <c r="N45" s="51">
        <f t="shared" si="9"/>
        <v>95.541401273885356</v>
      </c>
      <c r="O45" s="51">
        <f t="shared" si="10"/>
        <v>88.421052631578945</v>
      </c>
      <c r="P45" s="47">
        <f>P46+P47+P50+P51+P52</f>
        <v>2422</v>
      </c>
      <c r="Q45" s="51">
        <f t="shared" si="11"/>
        <v>4781.3333333333339</v>
      </c>
      <c r="R45" s="51">
        <f t="shared" si="12"/>
        <v>7140.666666666667</v>
      </c>
      <c r="S45" s="48">
        <f>S46+S47+S50+S51+S52</f>
        <v>8400</v>
      </c>
      <c r="T45" s="48">
        <f>T46+T47+T50+T51+T52</f>
        <v>9500</v>
      </c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</row>
    <row r="46" spans="1:253" customFormat="1" ht="16.5" customHeight="1">
      <c r="A46" s="10"/>
      <c r="B46" s="10"/>
      <c r="C46" s="38" t="s">
        <v>33</v>
      </c>
      <c r="D46" s="4" t="s">
        <v>81</v>
      </c>
      <c r="E46" s="4"/>
      <c r="F46" s="47">
        <v>33</v>
      </c>
      <c r="G46" s="48">
        <v>710</v>
      </c>
      <c r="H46" s="48">
        <v>710</v>
      </c>
      <c r="I46" s="48">
        <v>718</v>
      </c>
      <c r="J46" s="48">
        <v>760</v>
      </c>
      <c r="K46" s="48">
        <v>760</v>
      </c>
      <c r="L46" s="52">
        <v>584</v>
      </c>
      <c r="M46" s="48">
        <v>760</v>
      </c>
      <c r="N46" s="51">
        <f t="shared" si="9"/>
        <v>105.84958217270196</v>
      </c>
      <c r="O46" s="51">
        <f t="shared" si="10"/>
        <v>100</v>
      </c>
      <c r="P46" s="47">
        <v>150</v>
      </c>
      <c r="Q46" s="51">
        <f t="shared" si="11"/>
        <v>353.33333333333337</v>
      </c>
      <c r="R46" s="51">
        <f t="shared" si="12"/>
        <v>556.66666666666674</v>
      </c>
      <c r="S46" s="48">
        <v>760</v>
      </c>
      <c r="T46" s="48">
        <v>760</v>
      </c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</row>
    <row r="47" spans="1:253" customFormat="1" ht="30.75" customHeight="1">
      <c r="A47" s="10"/>
      <c r="B47" s="10"/>
      <c r="C47" s="38" t="s">
        <v>43</v>
      </c>
      <c r="D47" s="4" t="s">
        <v>82</v>
      </c>
      <c r="E47" s="4"/>
      <c r="F47" s="47">
        <v>34</v>
      </c>
      <c r="G47" s="48">
        <v>7500</v>
      </c>
      <c r="H47" s="48">
        <v>7500</v>
      </c>
      <c r="I47" s="48">
        <v>7120</v>
      </c>
      <c r="J47" s="48">
        <v>7700</v>
      </c>
      <c r="K47" s="48">
        <v>7700</v>
      </c>
      <c r="L47" s="52">
        <v>4624</v>
      </c>
      <c r="M47" s="48">
        <v>6600</v>
      </c>
      <c r="N47" s="51">
        <f t="shared" si="9"/>
        <v>92.696629213483149</v>
      </c>
      <c r="O47" s="51">
        <f t="shared" si="10"/>
        <v>85.714285714285708</v>
      </c>
      <c r="P47" s="47">
        <v>1925</v>
      </c>
      <c r="Q47" s="51">
        <f t="shared" si="11"/>
        <v>3850</v>
      </c>
      <c r="R47" s="51">
        <f t="shared" si="12"/>
        <v>5775</v>
      </c>
      <c r="S47" s="48">
        <v>6600</v>
      </c>
      <c r="T47" s="48">
        <v>7700</v>
      </c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</row>
    <row r="48" spans="1:253" customFormat="1" ht="15.75" customHeight="1">
      <c r="A48" s="10"/>
      <c r="B48" s="10"/>
      <c r="C48" s="38"/>
      <c r="D48" s="46" t="s">
        <v>83</v>
      </c>
      <c r="E48" s="46" t="s">
        <v>84</v>
      </c>
      <c r="F48" s="47">
        <v>35</v>
      </c>
      <c r="G48" s="48">
        <v>550</v>
      </c>
      <c r="H48" s="48">
        <v>550</v>
      </c>
      <c r="I48" s="48">
        <v>328</v>
      </c>
      <c r="J48" s="48">
        <v>355</v>
      </c>
      <c r="K48" s="48">
        <v>355</v>
      </c>
      <c r="L48" s="52">
        <v>170</v>
      </c>
      <c r="M48" s="48">
        <v>355</v>
      </c>
      <c r="N48" s="51">
        <f t="shared" si="9"/>
        <v>108.23170731707317</v>
      </c>
      <c r="O48" s="51">
        <f t="shared" si="10"/>
        <v>100</v>
      </c>
      <c r="P48" s="47">
        <v>135</v>
      </c>
      <c r="Q48" s="51">
        <f t="shared" si="11"/>
        <v>208.33333333333331</v>
      </c>
      <c r="R48" s="51">
        <f t="shared" si="12"/>
        <v>281.66666666666663</v>
      </c>
      <c r="S48" s="48">
        <v>355</v>
      </c>
      <c r="T48" s="48">
        <v>355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</row>
    <row r="49" spans="1:253" customFormat="1" ht="15.75" customHeight="1">
      <c r="A49" s="10"/>
      <c r="B49" s="10"/>
      <c r="C49" s="38"/>
      <c r="D49" s="46" t="s">
        <v>85</v>
      </c>
      <c r="E49" s="46" t="s">
        <v>86</v>
      </c>
      <c r="F49" s="47">
        <v>36</v>
      </c>
      <c r="G49" s="48">
        <v>1600</v>
      </c>
      <c r="H49" s="48">
        <v>1600</v>
      </c>
      <c r="I49" s="48">
        <v>1308</v>
      </c>
      <c r="J49" s="48">
        <v>1400</v>
      </c>
      <c r="K49" s="48">
        <v>1400</v>
      </c>
      <c r="L49" s="52">
        <v>784</v>
      </c>
      <c r="M49" s="48">
        <v>1400</v>
      </c>
      <c r="N49" s="51">
        <f t="shared" si="9"/>
        <v>107.03363914373089</v>
      </c>
      <c r="O49" s="51">
        <f t="shared" si="10"/>
        <v>100</v>
      </c>
      <c r="P49" s="47">
        <v>350</v>
      </c>
      <c r="Q49" s="51">
        <f t="shared" si="11"/>
        <v>700</v>
      </c>
      <c r="R49" s="51">
        <f t="shared" si="12"/>
        <v>1050</v>
      </c>
      <c r="S49" s="48">
        <v>1400</v>
      </c>
      <c r="T49" s="48">
        <v>1400</v>
      </c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</row>
    <row r="50" spans="1:253" customFormat="1" ht="24" customHeight="1">
      <c r="A50" s="10"/>
      <c r="B50" s="10"/>
      <c r="C50" s="38" t="s">
        <v>45</v>
      </c>
      <c r="D50" s="4" t="s">
        <v>87</v>
      </c>
      <c r="E50" s="4"/>
      <c r="F50" s="47">
        <v>37</v>
      </c>
      <c r="G50" s="48">
        <v>250</v>
      </c>
      <c r="H50" s="48">
        <v>250</v>
      </c>
      <c r="I50" s="48">
        <v>229</v>
      </c>
      <c r="J50" s="48">
        <v>270</v>
      </c>
      <c r="K50" s="48">
        <v>270</v>
      </c>
      <c r="L50" s="52">
        <v>170</v>
      </c>
      <c r="M50" s="48">
        <v>270</v>
      </c>
      <c r="N50" s="51">
        <f t="shared" si="9"/>
        <v>117.90393013100437</v>
      </c>
      <c r="O50" s="51">
        <f t="shared" si="10"/>
        <v>100</v>
      </c>
      <c r="P50" s="47">
        <v>70</v>
      </c>
      <c r="Q50" s="51">
        <f t="shared" si="11"/>
        <v>136.66666666666669</v>
      </c>
      <c r="R50" s="51">
        <f t="shared" si="12"/>
        <v>203.33333333333334</v>
      </c>
      <c r="S50" s="48">
        <v>270</v>
      </c>
      <c r="T50" s="48">
        <v>270</v>
      </c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</row>
    <row r="51" spans="1:253" customFormat="1" ht="15" customHeight="1">
      <c r="A51" s="10"/>
      <c r="B51" s="10"/>
      <c r="C51" s="38" t="s">
        <v>51</v>
      </c>
      <c r="D51" s="4" t="s">
        <v>88</v>
      </c>
      <c r="E51" s="4"/>
      <c r="F51" s="47">
        <v>38</v>
      </c>
      <c r="G51" s="48">
        <v>650</v>
      </c>
      <c r="H51" s="48">
        <v>650</v>
      </c>
      <c r="I51" s="48">
        <v>678</v>
      </c>
      <c r="J51" s="48">
        <v>720</v>
      </c>
      <c r="K51" s="48">
        <v>720</v>
      </c>
      <c r="L51" s="52">
        <v>571</v>
      </c>
      <c r="M51" s="48">
        <v>720</v>
      </c>
      <c r="N51" s="51">
        <f t="shared" si="9"/>
        <v>106.19469026548674</v>
      </c>
      <c r="O51" s="51">
        <f t="shared" si="10"/>
        <v>100</v>
      </c>
      <c r="P51" s="47">
        <v>250</v>
      </c>
      <c r="Q51" s="51">
        <f t="shared" si="11"/>
        <v>406.66666666666663</v>
      </c>
      <c r="R51" s="51">
        <f t="shared" si="12"/>
        <v>563.33333333333326</v>
      </c>
      <c r="S51" s="48">
        <v>720</v>
      </c>
      <c r="T51" s="48">
        <v>720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</row>
    <row r="52" spans="1:253" customFormat="1" ht="14.25" customHeight="1">
      <c r="A52" s="10"/>
      <c r="B52" s="10"/>
      <c r="C52" s="38" t="s">
        <v>53</v>
      </c>
      <c r="D52" s="4" t="s">
        <v>89</v>
      </c>
      <c r="E52" s="4"/>
      <c r="F52" s="47">
        <v>39</v>
      </c>
      <c r="G52" s="48">
        <v>60</v>
      </c>
      <c r="H52" s="48">
        <v>60</v>
      </c>
      <c r="I52" s="48">
        <v>47</v>
      </c>
      <c r="J52" s="48">
        <v>50</v>
      </c>
      <c r="K52" s="48">
        <v>50</v>
      </c>
      <c r="L52" s="52">
        <v>15</v>
      </c>
      <c r="M52" s="48">
        <v>50</v>
      </c>
      <c r="N52" s="51">
        <f t="shared" si="9"/>
        <v>106.38297872340425</v>
      </c>
      <c r="O52" s="51">
        <f t="shared" si="10"/>
        <v>100</v>
      </c>
      <c r="P52" s="47">
        <v>27</v>
      </c>
      <c r="Q52" s="51">
        <f t="shared" si="11"/>
        <v>34.666666666666664</v>
      </c>
      <c r="R52" s="51">
        <f t="shared" si="12"/>
        <v>42.333333333333329</v>
      </c>
      <c r="S52" s="48">
        <v>50</v>
      </c>
      <c r="T52" s="48">
        <v>50</v>
      </c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</row>
    <row r="53" spans="1:253" customFormat="1" ht="35.25" customHeight="1">
      <c r="A53" s="10"/>
      <c r="B53" s="10"/>
      <c r="C53" s="38" t="s">
        <v>90</v>
      </c>
      <c r="D53" s="7" t="s">
        <v>91</v>
      </c>
      <c r="E53" s="7"/>
      <c r="F53" s="47">
        <v>40</v>
      </c>
      <c r="G53" s="48">
        <f t="shared" ref="G53:M53" si="16">G54+G58</f>
        <v>210</v>
      </c>
      <c r="H53" s="48">
        <f t="shared" si="16"/>
        <v>210</v>
      </c>
      <c r="I53" s="48">
        <f t="shared" si="16"/>
        <v>172</v>
      </c>
      <c r="J53" s="48">
        <f t="shared" si="16"/>
        <v>185</v>
      </c>
      <c r="K53" s="48">
        <f t="shared" si="16"/>
        <v>185</v>
      </c>
      <c r="L53" s="52">
        <f t="shared" si="16"/>
        <v>164</v>
      </c>
      <c r="M53" s="48">
        <f t="shared" si="16"/>
        <v>185</v>
      </c>
      <c r="N53" s="51">
        <f t="shared" si="9"/>
        <v>107.55813953488371</v>
      </c>
      <c r="O53" s="51">
        <f t="shared" si="10"/>
        <v>100</v>
      </c>
      <c r="P53" s="47">
        <f>P54+P55+P58</f>
        <v>58</v>
      </c>
      <c r="Q53" s="51">
        <f t="shared" si="11"/>
        <v>100.33333333333334</v>
      </c>
      <c r="R53" s="51">
        <f t="shared" si="12"/>
        <v>142.66666666666669</v>
      </c>
      <c r="S53" s="48">
        <f>S54+S58</f>
        <v>185</v>
      </c>
      <c r="T53" s="48">
        <f>T54+T58</f>
        <v>185</v>
      </c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</row>
    <row r="54" spans="1:253" customFormat="1" ht="29.25" customHeight="1">
      <c r="A54" s="10"/>
      <c r="B54" s="10"/>
      <c r="C54" s="38" t="s">
        <v>33</v>
      </c>
      <c r="D54" s="7" t="s">
        <v>92</v>
      </c>
      <c r="E54" s="7"/>
      <c r="F54" s="47">
        <v>41</v>
      </c>
      <c r="G54" s="48">
        <v>140</v>
      </c>
      <c r="H54" s="48">
        <v>140</v>
      </c>
      <c r="I54" s="48">
        <v>107</v>
      </c>
      <c r="J54" s="48">
        <v>115</v>
      </c>
      <c r="K54" s="48">
        <v>115</v>
      </c>
      <c r="L54" s="52">
        <v>99</v>
      </c>
      <c r="M54" s="48">
        <v>115</v>
      </c>
      <c r="N54" s="51">
        <f t="shared" si="9"/>
        <v>107.4766355140187</v>
      </c>
      <c r="O54" s="51">
        <f t="shared" si="10"/>
        <v>100</v>
      </c>
      <c r="P54" s="47">
        <v>35</v>
      </c>
      <c r="Q54" s="51">
        <f t="shared" si="11"/>
        <v>61.666666666666671</v>
      </c>
      <c r="R54" s="51">
        <f t="shared" si="12"/>
        <v>88.333333333333343</v>
      </c>
      <c r="S54" s="48">
        <v>115</v>
      </c>
      <c r="T54" s="48">
        <v>115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</row>
    <row r="55" spans="1:253" customFormat="1" ht="24" customHeight="1">
      <c r="A55" s="10"/>
      <c r="B55" s="10"/>
      <c r="C55" s="38" t="s">
        <v>43</v>
      </c>
      <c r="D55" s="7" t="s">
        <v>93</v>
      </c>
      <c r="E55" s="7"/>
      <c r="F55" s="47">
        <v>42</v>
      </c>
      <c r="G55" s="48"/>
      <c r="H55" s="48"/>
      <c r="I55" s="48"/>
      <c r="J55" s="48"/>
      <c r="K55" s="48"/>
      <c r="L55" s="52"/>
      <c r="M55" s="48"/>
      <c r="N55" s="51"/>
      <c r="O55" s="51"/>
      <c r="P55" s="47"/>
      <c r="Q55" s="51"/>
      <c r="R55" s="51"/>
      <c r="S55" s="48"/>
      <c r="T55" s="4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</row>
    <row r="56" spans="1:253" customFormat="1" ht="25.5" customHeight="1">
      <c r="A56" s="10"/>
      <c r="B56" s="10"/>
      <c r="C56" s="38"/>
      <c r="D56" s="36" t="s">
        <v>83</v>
      </c>
      <c r="E56" s="36" t="s">
        <v>94</v>
      </c>
      <c r="F56" s="47">
        <v>43</v>
      </c>
      <c r="G56" s="48"/>
      <c r="H56" s="48"/>
      <c r="I56" s="48"/>
      <c r="J56" s="48"/>
      <c r="K56" s="48"/>
      <c r="L56" s="52"/>
      <c r="M56" s="48"/>
      <c r="N56" s="51"/>
      <c r="O56" s="51"/>
      <c r="P56" s="47"/>
      <c r="Q56" s="51"/>
      <c r="R56" s="51"/>
      <c r="S56" s="48"/>
      <c r="T56" s="4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</row>
    <row r="57" spans="1:253" customFormat="1" ht="21.75" customHeight="1">
      <c r="A57" s="10"/>
      <c r="B57" s="10"/>
      <c r="C57" s="38"/>
      <c r="D57" s="36" t="s">
        <v>85</v>
      </c>
      <c r="E57" s="36" t="s">
        <v>95</v>
      </c>
      <c r="F57" s="47">
        <v>44</v>
      </c>
      <c r="G57" s="48"/>
      <c r="H57" s="48"/>
      <c r="I57" s="48"/>
      <c r="J57" s="48"/>
      <c r="K57" s="48"/>
      <c r="L57" s="52"/>
      <c r="M57" s="48"/>
      <c r="N57" s="51"/>
      <c r="O57" s="51"/>
      <c r="P57" s="47"/>
      <c r="Q57" s="51"/>
      <c r="R57" s="51"/>
      <c r="S57" s="48"/>
      <c r="T57" s="4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</row>
    <row r="58" spans="1:253" customFormat="1" ht="15" customHeight="1">
      <c r="A58" s="10"/>
      <c r="B58" s="10"/>
      <c r="C58" s="38" t="s">
        <v>45</v>
      </c>
      <c r="D58" s="7" t="s">
        <v>96</v>
      </c>
      <c r="E58" s="7"/>
      <c r="F58" s="47">
        <v>45</v>
      </c>
      <c r="G58" s="48">
        <v>70</v>
      </c>
      <c r="H58" s="48">
        <v>70</v>
      </c>
      <c r="I58" s="48">
        <v>65</v>
      </c>
      <c r="J58" s="48">
        <v>70</v>
      </c>
      <c r="K58" s="48">
        <v>70</v>
      </c>
      <c r="L58" s="52">
        <v>65</v>
      </c>
      <c r="M58" s="48">
        <v>70</v>
      </c>
      <c r="N58" s="51">
        <f>M58/I58*100</f>
        <v>107.69230769230769</v>
      </c>
      <c r="O58" s="51">
        <f>M58/J58*100</f>
        <v>100</v>
      </c>
      <c r="P58" s="47">
        <v>23</v>
      </c>
      <c r="Q58" s="51">
        <f>(T58-P58)/3+P58</f>
        <v>38.666666666666664</v>
      </c>
      <c r="R58" s="51">
        <f>(T58-Q58)/2+Q58</f>
        <v>54.333333333333329</v>
      </c>
      <c r="S58" s="48">
        <v>70</v>
      </c>
      <c r="T58" s="48">
        <v>70</v>
      </c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</row>
    <row r="59" spans="1:253" customFormat="1" ht="47.25" customHeight="1">
      <c r="A59" s="10"/>
      <c r="B59" s="10"/>
      <c r="C59" s="38" t="s">
        <v>97</v>
      </c>
      <c r="D59" s="7" t="s">
        <v>98</v>
      </c>
      <c r="E59" s="7"/>
      <c r="F59" s="47">
        <v>46</v>
      </c>
      <c r="G59" s="48">
        <f t="shared" ref="G59:M59" si="17">G63+G75+G76+G80+G82</f>
        <v>1036</v>
      </c>
      <c r="H59" s="48">
        <f t="shared" si="17"/>
        <v>1036</v>
      </c>
      <c r="I59" s="48">
        <f t="shared" si="17"/>
        <v>1025</v>
      </c>
      <c r="J59" s="48">
        <f t="shared" si="17"/>
        <v>1102</v>
      </c>
      <c r="K59" s="48">
        <f t="shared" si="17"/>
        <v>1102</v>
      </c>
      <c r="L59" s="52">
        <f t="shared" si="17"/>
        <v>633</v>
      </c>
      <c r="M59" s="48">
        <f t="shared" si="17"/>
        <v>1102</v>
      </c>
      <c r="N59" s="51">
        <f>M59/I59*100</f>
        <v>107.51219512195122</v>
      </c>
      <c r="O59" s="51">
        <f>M59/J59*100</f>
        <v>100</v>
      </c>
      <c r="P59" s="47">
        <f>P63+P75+P76+P80+P82</f>
        <v>277</v>
      </c>
      <c r="Q59" s="51">
        <f>(T59-P59)/3+P59</f>
        <v>552</v>
      </c>
      <c r="R59" s="51">
        <f>(T59-Q59)/2+Q59</f>
        <v>827</v>
      </c>
      <c r="S59" s="48">
        <f>S63+S75+S76+S80+S82</f>
        <v>1102</v>
      </c>
      <c r="T59" s="48">
        <f>T63+T75+T76+T80+T82</f>
        <v>1102</v>
      </c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</row>
    <row r="60" spans="1:253" customFormat="1" ht="17.25" customHeight="1">
      <c r="A60" s="10"/>
      <c r="B60" s="10"/>
      <c r="C60" s="38" t="s">
        <v>33</v>
      </c>
      <c r="D60" s="7" t="s">
        <v>99</v>
      </c>
      <c r="E60" s="7"/>
      <c r="F60" s="47">
        <v>47</v>
      </c>
      <c r="G60" s="48"/>
      <c r="H60" s="48"/>
      <c r="I60" s="48"/>
      <c r="J60" s="48"/>
      <c r="K60" s="48"/>
      <c r="L60" s="52"/>
      <c r="M60" s="48"/>
      <c r="N60" s="51"/>
      <c r="O60" s="51"/>
      <c r="P60" s="47"/>
      <c r="Q60" s="51"/>
      <c r="R60" s="51"/>
      <c r="S60" s="48"/>
      <c r="T60" s="48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</row>
    <row r="61" spans="1:253" customFormat="1" ht="25.5" customHeight="1">
      <c r="A61" s="10"/>
      <c r="B61" s="10"/>
      <c r="C61" s="38" t="s">
        <v>43</v>
      </c>
      <c r="D61" s="7" t="s">
        <v>100</v>
      </c>
      <c r="E61" s="7"/>
      <c r="F61" s="47">
        <v>48</v>
      </c>
      <c r="G61" s="48"/>
      <c r="H61" s="48"/>
      <c r="I61" s="48"/>
      <c r="J61" s="48"/>
      <c r="K61" s="48"/>
      <c r="L61" s="52"/>
      <c r="M61" s="48"/>
      <c r="N61" s="51"/>
      <c r="O61" s="51"/>
      <c r="P61" s="47"/>
      <c r="Q61" s="51"/>
      <c r="R61" s="51"/>
      <c r="S61" s="48"/>
      <c r="T61" s="48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</row>
    <row r="62" spans="1:253" customFormat="1" ht="25.5" customHeight="1">
      <c r="A62" s="10"/>
      <c r="B62" s="10"/>
      <c r="C62" s="38"/>
      <c r="D62" s="36" t="s">
        <v>83</v>
      </c>
      <c r="E62" s="36" t="s">
        <v>101</v>
      </c>
      <c r="F62" s="47">
        <v>49</v>
      </c>
      <c r="G62" s="48"/>
      <c r="H62" s="48"/>
      <c r="I62" s="48"/>
      <c r="J62" s="48"/>
      <c r="K62" s="48"/>
      <c r="L62" s="52"/>
      <c r="M62" s="48"/>
      <c r="N62" s="51"/>
      <c r="O62" s="51"/>
      <c r="P62" s="47"/>
      <c r="Q62" s="51"/>
      <c r="R62" s="51"/>
      <c r="S62" s="48"/>
      <c r="T62" s="48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</row>
    <row r="63" spans="1:253" customFormat="1" ht="36" customHeight="1">
      <c r="A63" s="10"/>
      <c r="B63" s="10"/>
      <c r="C63" s="38" t="s">
        <v>45</v>
      </c>
      <c r="D63" s="7" t="s">
        <v>102</v>
      </c>
      <c r="E63" s="7"/>
      <c r="F63" s="47">
        <v>50</v>
      </c>
      <c r="G63" s="48">
        <f t="shared" ref="G63:M63" si="18">G64+G66</f>
        <v>52</v>
      </c>
      <c r="H63" s="48">
        <f t="shared" si="18"/>
        <v>52</v>
      </c>
      <c r="I63" s="48">
        <f t="shared" si="18"/>
        <v>44</v>
      </c>
      <c r="J63" s="48">
        <f t="shared" si="18"/>
        <v>52</v>
      </c>
      <c r="K63" s="48">
        <f t="shared" si="18"/>
        <v>52</v>
      </c>
      <c r="L63" s="52">
        <f t="shared" si="18"/>
        <v>9</v>
      </c>
      <c r="M63" s="48">
        <f t="shared" si="18"/>
        <v>52</v>
      </c>
      <c r="N63" s="51">
        <f>M63/I63*100</f>
        <v>118.18181818181819</v>
      </c>
      <c r="O63" s="51">
        <f>M63/J63*100</f>
        <v>100</v>
      </c>
      <c r="P63" s="47">
        <f>P64+P66</f>
        <v>18</v>
      </c>
      <c r="Q63" s="51">
        <f>(T63-P63)/3+P63</f>
        <v>29.333333333333336</v>
      </c>
      <c r="R63" s="51">
        <f>(T63-Q63)/2+Q63</f>
        <v>40.666666666666671</v>
      </c>
      <c r="S63" s="48">
        <f>S64+S66</f>
        <v>52</v>
      </c>
      <c r="T63" s="48">
        <f>T64+T66</f>
        <v>52</v>
      </c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</row>
    <row r="64" spans="1:253" customFormat="1" ht="26.25" customHeight="1">
      <c r="A64" s="10"/>
      <c r="B64" s="10"/>
      <c r="C64" s="38"/>
      <c r="D64" s="36" t="s">
        <v>103</v>
      </c>
      <c r="E64" s="36" t="s">
        <v>104</v>
      </c>
      <c r="F64" s="47">
        <v>51</v>
      </c>
      <c r="G64" s="48">
        <v>12</v>
      </c>
      <c r="H64" s="48">
        <v>12</v>
      </c>
      <c r="I64" s="48">
        <v>11</v>
      </c>
      <c r="J64" s="48">
        <v>12</v>
      </c>
      <c r="K64" s="48">
        <v>12</v>
      </c>
      <c r="L64" s="52">
        <v>4</v>
      </c>
      <c r="M64" s="48">
        <v>12</v>
      </c>
      <c r="N64" s="51">
        <f>M64/I64*100</f>
        <v>109.09090909090908</v>
      </c>
      <c r="O64" s="51">
        <f>M64/J64*100</f>
        <v>100</v>
      </c>
      <c r="P64" s="47">
        <v>3</v>
      </c>
      <c r="Q64" s="51">
        <f>(T64-P64)/3+P64</f>
        <v>6</v>
      </c>
      <c r="R64" s="51">
        <f>(T64-Q64)/2+Q64</f>
        <v>9</v>
      </c>
      <c r="S64" s="48">
        <v>12</v>
      </c>
      <c r="T64" s="48">
        <v>12</v>
      </c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</row>
    <row r="65" spans="1:253" customFormat="1" ht="27.75" customHeight="1">
      <c r="A65" s="10"/>
      <c r="B65" s="10"/>
      <c r="C65" s="38"/>
      <c r="D65" s="36"/>
      <c r="E65" s="46" t="s">
        <v>105</v>
      </c>
      <c r="F65" s="47">
        <v>52</v>
      </c>
      <c r="G65" s="48"/>
      <c r="H65" s="48"/>
      <c r="I65" s="48"/>
      <c r="J65" s="48"/>
      <c r="K65" s="48"/>
      <c r="L65" s="52"/>
      <c r="M65" s="48"/>
      <c r="N65" s="51"/>
      <c r="O65" s="51"/>
      <c r="P65" s="47"/>
      <c r="Q65" s="51"/>
      <c r="R65" s="51"/>
      <c r="S65" s="48"/>
      <c r="T65" s="48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</row>
    <row r="66" spans="1:253" customFormat="1" ht="24.75" customHeight="1">
      <c r="A66" s="10"/>
      <c r="B66" s="10"/>
      <c r="C66" s="38"/>
      <c r="D66" s="36" t="s">
        <v>106</v>
      </c>
      <c r="E66" s="36" t="s">
        <v>107</v>
      </c>
      <c r="F66" s="47">
        <v>53</v>
      </c>
      <c r="G66" s="48">
        <v>40</v>
      </c>
      <c r="H66" s="48">
        <v>40</v>
      </c>
      <c r="I66" s="48">
        <v>33</v>
      </c>
      <c r="J66" s="48">
        <v>40</v>
      </c>
      <c r="K66" s="48">
        <v>40</v>
      </c>
      <c r="L66" s="52">
        <v>5</v>
      </c>
      <c r="M66" s="48">
        <v>40</v>
      </c>
      <c r="N66" s="51">
        <f>M66/I66*100</f>
        <v>121.21212121212122</v>
      </c>
      <c r="O66" s="51">
        <f>M66/J66*100</f>
        <v>100</v>
      </c>
      <c r="P66" s="47">
        <v>15</v>
      </c>
      <c r="Q66" s="51">
        <f>(T66-P66)/3+P66</f>
        <v>23.333333333333336</v>
      </c>
      <c r="R66" s="51">
        <f>(T66-Q66)/2+Q66</f>
        <v>31.666666666666668</v>
      </c>
      <c r="S66" s="48">
        <v>40</v>
      </c>
      <c r="T66" s="48">
        <v>40</v>
      </c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</row>
    <row r="67" spans="1:253" customFormat="1" ht="38.25" customHeight="1">
      <c r="A67" s="10"/>
      <c r="B67" s="10"/>
      <c r="C67" s="38"/>
      <c r="D67" s="36"/>
      <c r="E67" s="46" t="s">
        <v>108</v>
      </c>
      <c r="F67" s="47">
        <v>54</v>
      </c>
      <c r="G67" s="48"/>
      <c r="H67" s="48"/>
      <c r="I67" s="48"/>
      <c r="J67" s="48"/>
      <c r="K67" s="48"/>
      <c r="L67" s="52"/>
      <c r="M67" s="48"/>
      <c r="N67" s="51"/>
      <c r="O67" s="51"/>
      <c r="P67" s="47"/>
      <c r="Q67" s="51"/>
      <c r="R67" s="51"/>
      <c r="S67" s="48"/>
      <c r="T67" s="48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</row>
    <row r="68" spans="1:253" customFormat="1" ht="53.25" customHeight="1">
      <c r="A68" s="10"/>
      <c r="B68" s="10"/>
      <c r="C68" s="38"/>
      <c r="D68" s="36"/>
      <c r="E68" s="46" t="s">
        <v>109</v>
      </c>
      <c r="F68" s="47">
        <v>55</v>
      </c>
      <c r="G68" s="48"/>
      <c r="H68" s="48"/>
      <c r="I68" s="48"/>
      <c r="J68" s="48"/>
      <c r="K68" s="48"/>
      <c r="L68" s="52"/>
      <c r="M68" s="48"/>
      <c r="N68" s="51"/>
      <c r="O68" s="51"/>
      <c r="P68" s="47"/>
      <c r="Q68" s="51"/>
      <c r="R68" s="51"/>
      <c r="S68" s="48"/>
      <c r="T68" s="48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</row>
    <row r="69" spans="1:253" customFormat="1" ht="13.5" customHeight="1">
      <c r="A69" s="10"/>
      <c r="B69" s="10"/>
      <c r="C69" s="38"/>
      <c r="D69" s="36"/>
      <c r="E69" s="46" t="s">
        <v>110</v>
      </c>
      <c r="F69" s="47">
        <v>56</v>
      </c>
      <c r="G69" s="48"/>
      <c r="H69" s="48"/>
      <c r="I69" s="48"/>
      <c r="J69" s="48"/>
      <c r="K69" s="48"/>
      <c r="L69" s="52"/>
      <c r="M69" s="48"/>
      <c r="N69" s="51"/>
      <c r="O69" s="51"/>
      <c r="P69" s="47"/>
      <c r="Q69" s="51"/>
      <c r="R69" s="51"/>
      <c r="S69" s="48"/>
      <c r="T69" s="48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</row>
    <row r="70" spans="1:253" customFormat="1" ht="27" customHeight="1">
      <c r="A70" s="10"/>
      <c r="B70" s="10"/>
      <c r="C70" s="38" t="s">
        <v>51</v>
      </c>
      <c r="D70" s="4" t="s">
        <v>111</v>
      </c>
      <c r="E70" s="4"/>
      <c r="F70" s="47">
        <v>57</v>
      </c>
      <c r="G70" s="48"/>
      <c r="H70" s="48"/>
      <c r="I70" s="48"/>
      <c r="J70" s="48"/>
      <c r="K70" s="48"/>
      <c r="L70" s="52"/>
      <c r="M70" s="48"/>
      <c r="N70" s="51"/>
      <c r="O70" s="51"/>
      <c r="P70" s="47"/>
      <c r="Q70" s="51"/>
      <c r="R70" s="51"/>
      <c r="S70" s="48"/>
      <c r="T70" s="48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</row>
    <row r="71" spans="1:253" customFormat="1" ht="15" customHeight="1">
      <c r="A71" s="10"/>
      <c r="B71" s="10"/>
      <c r="C71" s="38"/>
      <c r="D71" s="46" t="s">
        <v>112</v>
      </c>
      <c r="E71" s="54" t="s">
        <v>113</v>
      </c>
      <c r="F71" s="47">
        <v>58</v>
      </c>
      <c r="G71" s="48"/>
      <c r="H71" s="48"/>
      <c r="I71" s="48"/>
      <c r="J71" s="48"/>
      <c r="K71" s="48"/>
      <c r="L71" s="52"/>
      <c r="M71" s="48"/>
      <c r="N71" s="51"/>
      <c r="O71" s="51"/>
      <c r="P71" s="47"/>
      <c r="Q71" s="51"/>
      <c r="R71" s="51"/>
      <c r="S71" s="48"/>
      <c r="T71" s="48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</row>
    <row r="72" spans="1:253" customFormat="1" ht="16.5" customHeight="1">
      <c r="A72" s="10"/>
      <c r="B72" s="10"/>
      <c r="C72" s="38"/>
      <c r="D72" s="46" t="s">
        <v>114</v>
      </c>
      <c r="E72" s="54" t="s">
        <v>115</v>
      </c>
      <c r="F72" s="47">
        <v>59</v>
      </c>
      <c r="G72" s="48"/>
      <c r="H72" s="48"/>
      <c r="I72" s="48"/>
      <c r="J72" s="48"/>
      <c r="K72" s="48"/>
      <c r="L72" s="52"/>
      <c r="M72" s="48"/>
      <c r="N72" s="51"/>
      <c r="O72" s="51"/>
      <c r="P72" s="47"/>
      <c r="Q72" s="51"/>
      <c r="R72" s="51"/>
      <c r="S72" s="48"/>
      <c r="T72" s="48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</row>
    <row r="73" spans="1:253" customFormat="1" ht="27.75" customHeight="1">
      <c r="A73" s="10"/>
      <c r="B73" s="10"/>
      <c r="C73" s="38"/>
      <c r="D73" s="46" t="s">
        <v>116</v>
      </c>
      <c r="E73" s="54" t="s">
        <v>117</v>
      </c>
      <c r="F73" s="47">
        <v>60</v>
      </c>
      <c r="G73" s="48"/>
      <c r="H73" s="48"/>
      <c r="I73" s="48"/>
      <c r="J73" s="48"/>
      <c r="K73" s="48"/>
      <c r="L73" s="52"/>
      <c r="M73" s="48"/>
      <c r="N73" s="51"/>
      <c r="O73" s="51"/>
      <c r="P73" s="47"/>
      <c r="Q73" s="51"/>
      <c r="R73" s="51"/>
      <c r="S73" s="48"/>
      <c r="T73" s="48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  <c r="IS73" s="13"/>
    </row>
    <row r="74" spans="1:253" customFormat="1" ht="16.5" customHeight="1">
      <c r="A74" s="10"/>
      <c r="B74" s="10"/>
      <c r="C74" s="38"/>
      <c r="D74" s="46" t="s">
        <v>118</v>
      </c>
      <c r="E74" s="54" t="s">
        <v>119</v>
      </c>
      <c r="F74" s="47">
        <v>61</v>
      </c>
      <c r="G74" s="48"/>
      <c r="H74" s="48"/>
      <c r="I74" s="48"/>
      <c r="J74" s="48"/>
      <c r="K74" s="48"/>
      <c r="L74" s="52"/>
      <c r="M74" s="48"/>
      <c r="N74" s="51"/>
      <c r="O74" s="51"/>
      <c r="P74" s="47"/>
      <c r="Q74" s="51"/>
      <c r="R74" s="51"/>
      <c r="S74" s="48"/>
      <c r="T74" s="48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</row>
    <row r="75" spans="1:253" customFormat="1" ht="22.5" customHeight="1">
      <c r="A75" s="10"/>
      <c r="B75" s="10"/>
      <c r="C75" s="38" t="s">
        <v>53</v>
      </c>
      <c r="D75" s="4" t="s">
        <v>120</v>
      </c>
      <c r="E75" s="4"/>
      <c r="F75" s="47">
        <v>62</v>
      </c>
      <c r="G75" s="48">
        <v>11</v>
      </c>
      <c r="H75" s="48">
        <v>11</v>
      </c>
      <c r="I75" s="48">
        <v>7</v>
      </c>
      <c r="J75" s="48">
        <v>11</v>
      </c>
      <c r="K75" s="48">
        <v>11</v>
      </c>
      <c r="L75" s="52">
        <v>2</v>
      </c>
      <c r="M75" s="48">
        <v>11</v>
      </c>
      <c r="N75" s="51">
        <f>M75/I75*100</f>
        <v>157.14285714285714</v>
      </c>
      <c r="O75" s="51">
        <f>M75/J75*100</f>
        <v>100</v>
      </c>
      <c r="P75" s="47">
        <v>5</v>
      </c>
      <c r="Q75" s="51">
        <f t="shared" ref="Q75:Q80" si="19">(T75-P75)/3+P75</f>
        <v>7</v>
      </c>
      <c r="R75" s="51">
        <f t="shared" ref="R75:R80" si="20">(T75-Q75)/2+Q75</f>
        <v>9</v>
      </c>
      <c r="S75" s="48">
        <v>11</v>
      </c>
      <c r="T75" s="48">
        <v>11</v>
      </c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  <c r="IS75" s="13"/>
    </row>
    <row r="76" spans="1:253" customFormat="1" ht="16.5" customHeight="1">
      <c r="A76" s="10"/>
      <c r="B76" s="10"/>
      <c r="C76" s="38" t="s">
        <v>55</v>
      </c>
      <c r="D76" s="4" t="s">
        <v>121</v>
      </c>
      <c r="E76" s="4"/>
      <c r="F76" s="47">
        <v>63</v>
      </c>
      <c r="G76" s="48">
        <v>8</v>
      </c>
      <c r="H76" s="48">
        <v>8</v>
      </c>
      <c r="I76" s="48">
        <v>4</v>
      </c>
      <c r="J76" s="48">
        <v>8</v>
      </c>
      <c r="K76" s="48">
        <v>8</v>
      </c>
      <c r="L76" s="52">
        <v>3</v>
      </c>
      <c r="M76" s="48">
        <v>8</v>
      </c>
      <c r="N76" s="51">
        <f>M76/I76*100</f>
        <v>200</v>
      </c>
      <c r="O76" s="51">
        <f>M76/J76*100</f>
        <v>100</v>
      </c>
      <c r="P76" s="47">
        <v>1</v>
      </c>
      <c r="Q76" s="51">
        <f t="shared" si="19"/>
        <v>3.3333333333333335</v>
      </c>
      <c r="R76" s="51">
        <f t="shared" si="20"/>
        <v>5.6666666666666661</v>
      </c>
      <c r="S76" s="48">
        <v>8</v>
      </c>
      <c r="T76" s="48">
        <v>8</v>
      </c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  <c r="IQ76" s="13"/>
      <c r="IR76" s="13"/>
      <c r="IS76" s="13"/>
    </row>
    <row r="77" spans="1:253" customFormat="1" ht="15.75" customHeight="1">
      <c r="A77" s="10"/>
      <c r="B77" s="10"/>
      <c r="C77" s="38"/>
      <c r="D77" s="4" t="s">
        <v>122</v>
      </c>
      <c r="E77" s="4"/>
      <c r="F77" s="47">
        <v>64</v>
      </c>
      <c r="G77" s="48">
        <v>8</v>
      </c>
      <c r="H77" s="48">
        <v>8</v>
      </c>
      <c r="I77" s="48">
        <v>4</v>
      </c>
      <c r="J77" s="48">
        <v>8</v>
      </c>
      <c r="K77" s="48">
        <v>8</v>
      </c>
      <c r="L77" s="52">
        <v>3</v>
      </c>
      <c r="M77" s="48">
        <v>8</v>
      </c>
      <c r="N77" s="51">
        <f>M77/I77*100</f>
        <v>200</v>
      </c>
      <c r="O77" s="51">
        <f>M77/J77*100</f>
        <v>100</v>
      </c>
      <c r="P77" s="47">
        <v>1</v>
      </c>
      <c r="Q77" s="51">
        <f t="shared" si="19"/>
        <v>3.3333333333333335</v>
      </c>
      <c r="R77" s="51">
        <f t="shared" si="20"/>
        <v>5.6666666666666661</v>
      </c>
      <c r="S77" s="48">
        <v>8</v>
      </c>
      <c r="T77" s="48">
        <v>8</v>
      </c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  <c r="IQ77" s="13"/>
      <c r="IR77" s="13"/>
      <c r="IS77" s="13"/>
    </row>
    <row r="78" spans="1:253" customFormat="1" ht="13.5" customHeight="1">
      <c r="A78" s="10"/>
      <c r="B78" s="10"/>
      <c r="C78" s="38"/>
      <c r="D78" s="6" t="s">
        <v>123</v>
      </c>
      <c r="E78" s="6"/>
      <c r="F78" s="47">
        <v>65</v>
      </c>
      <c r="G78" s="48">
        <v>8</v>
      </c>
      <c r="H78" s="48">
        <v>8</v>
      </c>
      <c r="I78" s="48">
        <v>4</v>
      </c>
      <c r="J78" s="48">
        <v>8</v>
      </c>
      <c r="K78" s="48">
        <v>8</v>
      </c>
      <c r="L78" s="52">
        <v>3</v>
      </c>
      <c r="M78" s="48">
        <v>8</v>
      </c>
      <c r="N78" s="51">
        <f>M78/I78*100</f>
        <v>200</v>
      </c>
      <c r="O78" s="51">
        <f>M78/J78*100</f>
        <v>100</v>
      </c>
      <c r="P78" s="47">
        <v>1</v>
      </c>
      <c r="Q78" s="51">
        <f t="shared" si="19"/>
        <v>3.3333333333333335</v>
      </c>
      <c r="R78" s="51">
        <f t="shared" si="20"/>
        <v>5.6666666666666661</v>
      </c>
      <c r="S78" s="48">
        <v>8</v>
      </c>
      <c r="T78" s="48">
        <v>8</v>
      </c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</row>
    <row r="79" spans="1:253" customFormat="1" ht="12.75" customHeight="1">
      <c r="A79" s="10"/>
      <c r="B79" s="10"/>
      <c r="C79" s="38"/>
      <c r="D79" s="6" t="s">
        <v>124</v>
      </c>
      <c r="E79" s="6"/>
      <c r="F79" s="47">
        <v>66</v>
      </c>
      <c r="G79" s="48"/>
      <c r="H79" s="48"/>
      <c r="I79" s="48"/>
      <c r="J79" s="48"/>
      <c r="K79" s="48"/>
      <c r="L79" s="52"/>
      <c r="M79" s="48"/>
      <c r="N79" s="51"/>
      <c r="O79" s="51"/>
      <c r="P79" s="47"/>
      <c r="Q79" s="51">
        <f t="shared" si="19"/>
        <v>0</v>
      </c>
      <c r="R79" s="51">
        <f t="shared" si="20"/>
        <v>0</v>
      </c>
      <c r="S79" s="48"/>
      <c r="T79" s="48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</row>
    <row r="80" spans="1:253" customFormat="1" ht="15.75" customHeight="1">
      <c r="A80" s="10"/>
      <c r="B80" s="10"/>
      <c r="C80" s="38" t="s">
        <v>125</v>
      </c>
      <c r="D80" s="4" t="s">
        <v>126</v>
      </c>
      <c r="E80" s="4"/>
      <c r="F80" s="47">
        <v>67</v>
      </c>
      <c r="G80" s="48">
        <v>95</v>
      </c>
      <c r="H80" s="48">
        <v>95</v>
      </c>
      <c r="I80" s="48">
        <v>100</v>
      </c>
      <c r="J80" s="48">
        <v>101</v>
      </c>
      <c r="K80" s="48">
        <v>101</v>
      </c>
      <c r="L80" s="52">
        <v>73</v>
      </c>
      <c r="M80" s="48">
        <v>101</v>
      </c>
      <c r="N80" s="51">
        <f>M80/I80*100</f>
        <v>101</v>
      </c>
      <c r="O80" s="51">
        <f>M80/J80*100</f>
        <v>100</v>
      </c>
      <c r="P80" s="47">
        <v>20</v>
      </c>
      <c r="Q80" s="51">
        <f t="shared" si="19"/>
        <v>47</v>
      </c>
      <c r="R80" s="51">
        <f t="shared" si="20"/>
        <v>74</v>
      </c>
      <c r="S80" s="48">
        <v>101</v>
      </c>
      <c r="T80" s="48">
        <v>101</v>
      </c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  <c r="IQ80" s="13"/>
      <c r="IR80" s="13"/>
      <c r="IS80" s="13"/>
    </row>
    <row r="81" spans="1:253" customFormat="1" ht="14.25" customHeight="1">
      <c r="A81" s="10"/>
      <c r="B81" s="10"/>
      <c r="C81" s="38" t="s">
        <v>127</v>
      </c>
      <c r="D81" s="4" t="s">
        <v>128</v>
      </c>
      <c r="E81" s="4"/>
      <c r="F81" s="47">
        <v>68</v>
      </c>
      <c r="G81" s="48"/>
      <c r="H81" s="48"/>
      <c r="I81" s="48"/>
      <c r="J81" s="48"/>
      <c r="K81" s="48"/>
      <c r="L81" s="52"/>
      <c r="M81" s="48"/>
      <c r="N81" s="51"/>
      <c r="O81" s="51"/>
      <c r="P81" s="47"/>
      <c r="Q81" s="51"/>
      <c r="R81" s="51"/>
      <c r="S81" s="48"/>
      <c r="T81" s="48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  <c r="IM81" s="13"/>
      <c r="IN81" s="13"/>
      <c r="IO81" s="13"/>
      <c r="IP81" s="13"/>
      <c r="IQ81" s="13"/>
      <c r="IR81" s="13"/>
      <c r="IS81" s="13"/>
    </row>
    <row r="82" spans="1:253" customFormat="1" ht="26.25" customHeight="1">
      <c r="A82" s="10"/>
      <c r="B82" s="10"/>
      <c r="C82" s="38" t="s">
        <v>129</v>
      </c>
      <c r="D82" s="4" t="s">
        <v>130</v>
      </c>
      <c r="E82" s="4"/>
      <c r="F82" s="47">
        <v>69</v>
      </c>
      <c r="G82" s="48">
        <v>870</v>
      </c>
      <c r="H82" s="48">
        <v>870</v>
      </c>
      <c r="I82" s="48">
        <v>870</v>
      </c>
      <c r="J82" s="48">
        <v>930</v>
      </c>
      <c r="K82" s="48">
        <v>930</v>
      </c>
      <c r="L82" s="52">
        <v>546</v>
      </c>
      <c r="M82" s="48">
        <v>930</v>
      </c>
      <c r="N82" s="51">
        <f>M82/I82*100</f>
        <v>106.89655172413792</v>
      </c>
      <c r="O82" s="51">
        <f>M82/J82*100</f>
        <v>100</v>
      </c>
      <c r="P82" s="47">
        <v>233</v>
      </c>
      <c r="Q82" s="51">
        <f>(T82-P82)/3+P82</f>
        <v>465.33333333333337</v>
      </c>
      <c r="R82" s="51">
        <f>(T82-Q82)/2+Q82</f>
        <v>697.66666666666674</v>
      </c>
      <c r="S82" s="48">
        <v>930</v>
      </c>
      <c r="T82" s="48">
        <v>930</v>
      </c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  <c r="IQ82" s="13"/>
      <c r="IR82" s="13"/>
      <c r="IS82" s="13"/>
    </row>
    <row r="83" spans="1:253" customFormat="1" ht="15" customHeight="1">
      <c r="A83" s="10"/>
      <c r="B83" s="10"/>
      <c r="C83" s="38"/>
      <c r="D83" s="46" t="s">
        <v>131</v>
      </c>
      <c r="E83" s="46" t="s">
        <v>132</v>
      </c>
      <c r="F83" s="47">
        <v>70</v>
      </c>
      <c r="G83" s="48"/>
      <c r="H83" s="48"/>
      <c r="I83" s="48"/>
      <c r="J83" s="48"/>
      <c r="K83" s="48"/>
      <c r="L83" s="52"/>
      <c r="M83" s="48"/>
      <c r="N83" s="51"/>
      <c r="O83" s="51"/>
      <c r="P83" s="47"/>
      <c r="Q83" s="51"/>
      <c r="R83" s="51"/>
      <c r="S83" s="48"/>
      <c r="T83" s="48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  <c r="IP83" s="13"/>
      <c r="IQ83" s="13"/>
      <c r="IR83" s="13"/>
      <c r="IS83" s="13"/>
    </row>
    <row r="84" spans="1:253" customFormat="1" ht="27.75" customHeight="1">
      <c r="A84" s="10"/>
      <c r="B84" s="10"/>
      <c r="C84" s="38"/>
      <c r="D84" s="46" t="s">
        <v>133</v>
      </c>
      <c r="E84" s="46" t="s">
        <v>134</v>
      </c>
      <c r="F84" s="47">
        <v>71</v>
      </c>
      <c r="G84" s="48">
        <v>50</v>
      </c>
      <c r="H84" s="48">
        <v>50</v>
      </c>
      <c r="I84" s="48">
        <v>31</v>
      </c>
      <c r="J84" s="48">
        <v>50</v>
      </c>
      <c r="K84" s="48">
        <v>50</v>
      </c>
      <c r="L84" s="52">
        <v>22</v>
      </c>
      <c r="M84" s="48">
        <v>50</v>
      </c>
      <c r="N84" s="51">
        <f>M84/I84*100</f>
        <v>161.29032258064515</v>
      </c>
      <c r="O84" s="51">
        <f>M84/J84*100</f>
        <v>100</v>
      </c>
      <c r="P84" s="47">
        <v>12</v>
      </c>
      <c r="Q84" s="51">
        <f>(T84-P84)/3+P84</f>
        <v>24.666666666666664</v>
      </c>
      <c r="R84" s="51">
        <f>(T84-Q84)/2+Q84</f>
        <v>37.333333333333329</v>
      </c>
      <c r="S84" s="48">
        <v>50</v>
      </c>
      <c r="T84" s="48">
        <v>50</v>
      </c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  <c r="IQ84" s="13"/>
      <c r="IR84" s="13"/>
      <c r="IS84" s="13"/>
    </row>
    <row r="85" spans="1:253" customFormat="1" ht="15.75" customHeight="1">
      <c r="A85" s="10"/>
      <c r="B85" s="10"/>
      <c r="C85" s="38"/>
      <c r="D85" s="46" t="s">
        <v>135</v>
      </c>
      <c r="E85" s="46" t="s">
        <v>136</v>
      </c>
      <c r="F85" s="47">
        <v>72</v>
      </c>
      <c r="G85" s="48">
        <v>30</v>
      </c>
      <c r="H85" s="48">
        <v>30</v>
      </c>
      <c r="I85" s="48">
        <v>4</v>
      </c>
      <c r="J85" s="48">
        <v>30</v>
      </c>
      <c r="K85" s="48">
        <v>30</v>
      </c>
      <c r="L85" s="52">
        <v>4</v>
      </c>
      <c r="M85" s="48">
        <v>30</v>
      </c>
      <c r="N85" s="51">
        <f>M85/I85*100</f>
        <v>750</v>
      </c>
      <c r="O85" s="51">
        <f>M85/J85*100</f>
        <v>100</v>
      </c>
      <c r="P85" s="47">
        <v>8</v>
      </c>
      <c r="Q85" s="51">
        <f>(T85-P85)/3+P85</f>
        <v>15.333333333333332</v>
      </c>
      <c r="R85" s="51">
        <f>(T85-Q85)/2+Q85</f>
        <v>22.666666666666664</v>
      </c>
      <c r="S85" s="48">
        <v>30</v>
      </c>
      <c r="T85" s="48">
        <v>30</v>
      </c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  <c r="IQ85" s="13"/>
      <c r="IR85" s="13"/>
      <c r="IS85" s="13"/>
    </row>
    <row r="86" spans="1:253" customFormat="1" ht="27.75" customHeight="1">
      <c r="A86" s="10"/>
      <c r="B86" s="10"/>
      <c r="C86" s="38"/>
      <c r="D86" s="46" t="s">
        <v>137</v>
      </c>
      <c r="E86" s="46" t="s">
        <v>138</v>
      </c>
      <c r="F86" s="47">
        <v>73</v>
      </c>
      <c r="G86" s="48"/>
      <c r="H86" s="48"/>
      <c r="I86" s="48"/>
      <c r="J86" s="48"/>
      <c r="K86" s="48"/>
      <c r="L86" s="52"/>
      <c r="M86" s="48"/>
      <c r="N86" s="51"/>
      <c r="O86" s="51"/>
      <c r="P86" s="47"/>
      <c r="Q86" s="51"/>
      <c r="R86" s="51"/>
      <c r="S86" s="48"/>
      <c r="T86" s="48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  <c r="IQ86" s="13"/>
      <c r="IR86" s="13"/>
      <c r="IS86" s="13"/>
    </row>
    <row r="87" spans="1:253" customFormat="1" ht="25.5">
      <c r="A87" s="10"/>
      <c r="B87" s="10"/>
      <c r="C87" s="38"/>
      <c r="D87" s="46"/>
      <c r="E87" s="46" t="s">
        <v>139</v>
      </c>
      <c r="F87" s="47">
        <v>74</v>
      </c>
      <c r="G87" s="48"/>
      <c r="H87" s="48"/>
      <c r="I87" s="48"/>
      <c r="J87" s="48"/>
      <c r="K87" s="48"/>
      <c r="L87" s="52"/>
      <c r="M87" s="48"/>
      <c r="N87" s="51"/>
      <c r="O87" s="51"/>
      <c r="P87" s="47"/>
      <c r="Q87" s="51"/>
      <c r="R87" s="51"/>
      <c r="S87" s="48"/>
      <c r="T87" s="48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  <c r="IQ87" s="13"/>
      <c r="IR87" s="13"/>
      <c r="IS87" s="13"/>
    </row>
    <row r="88" spans="1:253" customFormat="1" ht="26.25" customHeight="1">
      <c r="A88" s="10"/>
      <c r="B88" s="10"/>
      <c r="C88" s="38"/>
      <c r="D88" s="46" t="s">
        <v>140</v>
      </c>
      <c r="E88" s="46" t="s">
        <v>141</v>
      </c>
      <c r="F88" s="47">
        <v>75</v>
      </c>
      <c r="G88" s="48"/>
      <c r="H88" s="48"/>
      <c r="I88" s="48"/>
      <c r="J88" s="48"/>
      <c r="K88" s="48"/>
      <c r="L88" s="52"/>
      <c r="M88" s="48"/>
      <c r="N88" s="51"/>
      <c r="O88" s="51"/>
      <c r="P88" s="47"/>
      <c r="Q88" s="51"/>
      <c r="R88" s="51"/>
      <c r="S88" s="48"/>
      <c r="T88" s="48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  <c r="IQ88" s="13"/>
      <c r="IR88" s="13"/>
      <c r="IS88" s="13"/>
    </row>
    <row r="89" spans="1:253" customFormat="1" ht="39" customHeight="1">
      <c r="A89" s="10"/>
      <c r="B89" s="10"/>
      <c r="C89" s="38"/>
      <c r="D89" s="46" t="s">
        <v>142</v>
      </c>
      <c r="E89" s="46" t="s">
        <v>143</v>
      </c>
      <c r="F89" s="47">
        <v>76</v>
      </c>
      <c r="G89" s="48">
        <v>5</v>
      </c>
      <c r="H89" s="48">
        <v>5</v>
      </c>
      <c r="I89" s="48">
        <v>2</v>
      </c>
      <c r="J89" s="48">
        <v>20</v>
      </c>
      <c r="K89" s="48">
        <v>20</v>
      </c>
      <c r="L89" s="52">
        <v>4</v>
      </c>
      <c r="M89" s="48">
        <v>20</v>
      </c>
      <c r="N89" s="51">
        <f>M89/I89*100</f>
        <v>1000</v>
      </c>
      <c r="O89" s="51">
        <f>M89/J89*100</f>
        <v>100</v>
      </c>
      <c r="P89" s="47">
        <v>20</v>
      </c>
      <c r="Q89" s="51"/>
      <c r="R89" s="51"/>
      <c r="S89" s="48">
        <v>20</v>
      </c>
      <c r="T89" s="48">
        <v>20</v>
      </c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</row>
    <row r="90" spans="1:253" customFormat="1" ht="29.25" customHeight="1">
      <c r="A90" s="10"/>
      <c r="B90" s="10"/>
      <c r="C90" s="38"/>
      <c r="D90" s="46" t="s">
        <v>144</v>
      </c>
      <c r="E90" s="46" t="s">
        <v>145</v>
      </c>
      <c r="F90" s="47">
        <v>77</v>
      </c>
      <c r="G90" s="48">
        <v>30</v>
      </c>
      <c r="H90" s="48">
        <v>30</v>
      </c>
      <c r="I90" s="48">
        <v>8</v>
      </c>
      <c r="J90" s="48">
        <v>30</v>
      </c>
      <c r="K90" s="48">
        <v>30</v>
      </c>
      <c r="L90" s="52">
        <v>2</v>
      </c>
      <c r="M90" s="48">
        <v>30</v>
      </c>
      <c r="N90" s="51">
        <f>M90/I90*100</f>
        <v>375</v>
      </c>
      <c r="O90" s="51">
        <f>M90/J90*100</f>
        <v>100</v>
      </c>
      <c r="P90" s="47">
        <v>8</v>
      </c>
      <c r="Q90" s="51">
        <f>(T90-P90)/3+P90</f>
        <v>15.333333333333332</v>
      </c>
      <c r="R90" s="51">
        <f>(T90-Q90)/2+Q90</f>
        <v>22.666666666666664</v>
      </c>
      <c r="S90" s="48">
        <v>30</v>
      </c>
      <c r="T90" s="48">
        <v>30</v>
      </c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  <c r="IQ90" s="13"/>
      <c r="IR90" s="13"/>
      <c r="IS90" s="13"/>
    </row>
    <row r="91" spans="1:253" customFormat="1" ht="14.25" customHeight="1">
      <c r="A91" s="10"/>
      <c r="B91" s="10"/>
      <c r="C91" s="38" t="s">
        <v>146</v>
      </c>
      <c r="D91" s="4" t="s">
        <v>147</v>
      </c>
      <c r="E91" s="4"/>
      <c r="F91" s="47">
        <v>78</v>
      </c>
      <c r="G91" s="48"/>
      <c r="H91" s="48"/>
      <c r="I91" s="48"/>
      <c r="J91" s="48"/>
      <c r="K91" s="48"/>
      <c r="L91" s="52"/>
      <c r="M91" s="48"/>
      <c r="N91" s="51"/>
      <c r="O91" s="51"/>
      <c r="P91" s="47"/>
      <c r="Q91" s="51"/>
      <c r="R91" s="51"/>
      <c r="S91" s="48"/>
      <c r="T91" s="48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  <c r="IS91" s="13"/>
    </row>
    <row r="92" spans="1:253" customFormat="1" ht="36" customHeight="1">
      <c r="A92" s="10"/>
      <c r="B92" s="10"/>
      <c r="C92" s="7" t="s">
        <v>148</v>
      </c>
      <c r="D92" s="7"/>
      <c r="E92" s="7"/>
      <c r="F92" s="47">
        <v>79</v>
      </c>
      <c r="G92" s="48">
        <v>1060</v>
      </c>
      <c r="H92" s="48">
        <v>1060</v>
      </c>
      <c r="I92" s="48">
        <v>1073</v>
      </c>
      <c r="J92" s="48">
        <v>1134</v>
      </c>
      <c r="K92" s="48">
        <v>1134</v>
      </c>
      <c r="L92" s="52">
        <v>700</v>
      </c>
      <c r="M92" s="48">
        <v>1134</v>
      </c>
      <c r="N92" s="51">
        <f>M92/I92*100</f>
        <v>105.68499534016776</v>
      </c>
      <c r="O92" s="51">
        <f>M92/J92*100</f>
        <v>100</v>
      </c>
      <c r="P92" s="47">
        <v>284</v>
      </c>
      <c r="Q92" s="51">
        <f>(T92-P92)/3+P92</f>
        <v>567.33333333333326</v>
      </c>
      <c r="R92" s="51">
        <f>(T92-Q92)/2+Q92</f>
        <v>850.66666666666663</v>
      </c>
      <c r="S92" s="48">
        <v>1134</v>
      </c>
      <c r="T92" s="48">
        <v>1134</v>
      </c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  <c r="IQ92" s="13"/>
      <c r="IR92" s="13"/>
      <c r="IS92" s="13"/>
    </row>
    <row r="93" spans="1:253" customFormat="1" ht="24.75" customHeight="1">
      <c r="A93" s="10"/>
      <c r="B93" s="10"/>
      <c r="C93" s="38" t="s">
        <v>33</v>
      </c>
      <c r="D93" s="4" t="s">
        <v>149</v>
      </c>
      <c r="E93" s="4"/>
      <c r="F93" s="47">
        <v>80</v>
      </c>
      <c r="G93" s="48"/>
      <c r="H93" s="48"/>
      <c r="I93" s="48"/>
      <c r="J93" s="48"/>
      <c r="K93" s="48"/>
      <c r="L93" s="52"/>
      <c r="M93" s="48"/>
      <c r="N93" s="51"/>
      <c r="O93" s="51"/>
      <c r="P93" s="47"/>
      <c r="Q93" s="51"/>
      <c r="R93" s="51"/>
      <c r="S93" s="48"/>
      <c r="T93" s="48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  <c r="IQ93" s="13"/>
      <c r="IR93" s="13"/>
      <c r="IS93" s="13"/>
    </row>
    <row r="94" spans="1:253" customFormat="1" ht="27" customHeight="1">
      <c r="A94" s="10"/>
      <c r="B94" s="10"/>
      <c r="C94" s="38" t="s">
        <v>43</v>
      </c>
      <c r="D94" s="4" t="s">
        <v>150</v>
      </c>
      <c r="E94" s="4"/>
      <c r="F94" s="47">
        <v>81</v>
      </c>
      <c r="G94" s="48"/>
      <c r="H94" s="48"/>
      <c r="I94" s="48"/>
      <c r="J94" s="48"/>
      <c r="K94" s="48"/>
      <c r="L94" s="52"/>
      <c r="M94" s="48"/>
      <c r="N94" s="51"/>
      <c r="O94" s="51"/>
      <c r="P94" s="47"/>
      <c r="Q94" s="51"/>
      <c r="R94" s="51"/>
      <c r="S94" s="48"/>
      <c r="T94" s="48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</row>
    <row r="95" spans="1:253" customFormat="1" ht="15" customHeight="1">
      <c r="A95" s="10"/>
      <c r="B95" s="10"/>
      <c r="C95" s="38" t="s">
        <v>45</v>
      </c>
      <c r="D95" s="4" t="s">
        <v>151</v>
      </c>
      <c r="E95" s="4"/>
      <c r="F95" s="47">
        <v>82</v>
      </c>
      <c r="G95" s="48"/>
      <c r="H95" s="48"/>
      <c r="I95" s="48"/>
      <c r="J95" s="48"/>
      <c r="K95" s="48"/>
      <c r="L95" s="52"/>
      <c r="M95" s="48"/>
      <c r="N95" s="51"/>
      <c r="O95" s="51"/>
      <c r="P95" s="47"/>
      <c r="Q95" s="51"/>
      <c r="R95" s="51"/>
      <c r="S95" s="48"/>
      <c r="T95" s="48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  <c r="IP95" s="13"/>
      <c r="IQ95" s="13"/>
      <c r="IR95" s="13"/>
      <c r="IS95" s="13"/>
    </row>
    <row r="96" spans="1:253" customFormat="1" ht="15" customHeight="1">
      <c r="A96" s="10"/>
      <c r="B96" s="10"/>
      <c r="C96" s="38" t="s">
        <v>51</v>
      </c>
      <c r="D96" s="4" t="s">
        <v>152</v>
      </c>
      <c r="E96" s="4"/>
      <c r="F96" s="47">
        <v>83</v>
      </c>
      <c r="G96" s="48"/>
      <c r="H96" s="48"/>
      <c r="I96" s="48"/>
      <c r="J96" s="48"/>
      <c r="K96" s="48"/>
      <c r="L96" s="52"/>
      <c r="M96" s="48"/>
      <c r="N96" s="51"/>
      <c r="O96" s="51"/>
      <c r="P96" s="47"/>
      <c r="Q96" s="51"/>
      <c r="R96" s="51"/>
      <c r="S96" s="48"/>
      <c r="T96" s="48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  <c r="IQ96" s="13"/>
      <c r="IR96" s="13"/>
      <c r="IS96" s="13"/>
    </row>
    <row r="97" spans="1:253" customFormat="1" ht="15" customHeight="1">
      <c r="A97" s="10"/>
      <c r="B97" s="10"/>
      <c r="C97" s="38" t="s">
        <v>53</v>
      </c>
      <c r="D97" s="4" t="s">
        <v>153</v>
      </c>
      <c r="E97" s="4"/>
      <c r="F97" s="47">
        <v>84</v>
      </c>
      <c r="G97" s="48"/>
      <c r="H97" s="48"/>
      <c r="I97" s="48"/>
      <c r="J97" s="48"/>
      <c r="K97" s="48"/>
      <c r="L97" s="52"/>
      <c r="M97" s="48"/>
      <c r="N97" s="51"/>
      <c r="O97" s="51"/>
      <c r="P97" s="47"/>
      <c r="Q97" s="51"/>
      <c r="R97" s="51"/>
      <c r="S97" s="48"/>
      <c r="T97" s="48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  <c r="IM97" s="13"/>
      <c r="IN97" s="13"/>
      <c r="IO97" s="13"/>
      <c r="IP97" s="13"/>
      <c r="IQ97" s="13"/>
      <c r="IR97" s="13"/>
      <c r="IS97" s="13"/>
    </row>
    <row r="98" spans="1:253" customFormat="1" ht="15" customHeight="1">
      <c r="A98" s="10"/>
      <c r="B98" s="10"/>
      <c r="C98" s="38" t="s">
        <v>55</v>
      </c>
      <c r="D98" s="4" t="s">
        <v>154</v>
      </c>
      <c r="E98" s="4"/>
      <c r="F98" s="47">
        <v>85</v>
      </c>
      <c r="G98" s="48"/>
      <c r="H98" s="48"/>
      <c r="I98" s="48"/>
      <c r="J98" s="48"/>
      <c r="K98" s="48"/>
      <c r="L98" s="52"/>
      <c r="M98" s="48"/>
      <c r="N98" s="51"/>
      <c r="O98" s="51"/>
      <c r="P98" s="47"/>
      <c r="Q98" s="51"/>
      <c r="R98" s="51"/>
      <c r="S98" s="48"/>
      <c r="T98" s="48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  <c r="HH98" s="13"/>
      <c r="HI98" s="13"/>
      <c r="HJ98" s="13"/>
      <c r="HK98" s="13"/>
      <c r="HL98" s="13"/>
      <c r="HM98" s="13"/>
      <c r="HN98" s="13"/>
      <c r="HO98" s="13"/>
      <c r="HP98" s="13"/>
      <c r="HQ98" s="13"/>
      <c r="HR98" s="13"/>
      <c r="HS98" s="13"/>
      <c r="HT98" s="13"/>
      <c r="HU98" s="13"/>
      <c r="HV98" s="13"/>
      <c r="HW98" s="13"/>
      <c r="HX98" s="13"/>
      <c r="HY98" s="13"/>
      <c r="HZ98" s="13"/>
      <c r="IA98" s="13"/>
      <c r="IB98" s="13"/>
      <c r="IC98" s="13"/>
      <c r="ID98" s="13"/>
      <c r="IE98" s="13"/>
      <c r="IF98" s="13"/>
      <c r="IG98" s="13"/>
      <c r="IH98" s="13"/>
      <c r="II98" s="13"/>
      <c r="IJ98" s="13"/>
      <c r="IK98" s="13"/>
      <c r="IL98" s="13"/>
      <c r="IM98" s="13"/>
      <c r="IN98" s="13"/>
      <c r="IO98" s="13"/>
      <c r="IP98" s="13"/>
      <c r="IQ98" s="13"/>
      <c r="IR98" s="13"/>
      <c r="IS98" s="13"/>
    </row>
    <row r="99" spans="1:253" customFormat="1" ht="42.75" customHeight="1">
      <c r="A99" s="10"/>
      <c r="B99" s="10"/>
      <c r="C99" s="7" t="s">
        <v>155</v>
      </c>
      <c r="D99" s="7"/>
      <c r="E99" s="7"/>
      <c r="F99" s="47">
        <v>86</v>
      </c>
      <c r="G99" s="48">
        <f t="shared" ref="G99:M99" si="21">G100+G126+G117+G113</f>
        <v>31496</v>
      </c>
      <c r="H99" s="48">
        <f t="shared" si="21"/>
        <v>31496</v>
      </c>
      <c r="I99" s="48">
        <f t="shared" si="21"/>
        <v>30309</v>
      </c>
      <c r="J99" s="48">
        <f t="shared" si="21"/>
        <v>37231</v>
      </c>
      <c r="K99" s="48">
        <f t="shared" si="21"/>
        <v>37231</v>
      </c>
      <c r="L99" s="52">
        <f t="shared" si="21"/>
        <v>25013</v>
      </c>
      <c r="M99" s="48">
        <f t="shared" si="21"/>
        <v>34531</v>
      </c>
      <c r="N99" s="51">
        <f>M99/I99*100</f>
        <v>113.92985581840378</v>
      </c>
      <c r="O99" s="51">
        <f>M99/J99*100</f>
        <v>92.747978834841945</v>
      </c>
      <c r="P99" s="51">
        <f>P100+P117+P126+P113</f>
        <v>9014</v>
      </c>
      <c r="Q99" s="51">
        <f t="shared" ref="Q99:Q106" si="22">(T99-P99)/3+P99</f>
        <v>18419.666666666664</v>
      </c>
      <c r="R99" s="51">
        <f t="shared" ref="R99:R106" si="23">(T99-Q99)/2+Q99</f>
        <v>27825.333333333332</v>
      </c>
      <c r="S99" s="48">
        <f>S100+S126+S117+S113</f>
        <v>34531</v>
      </c>
      <c r="T99" s="48">
        <f>T100+T126+T117+T113</f>
        <v>37231</v>
      </c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  <c r="IM99" s="13"/>
      <c r="IN99" s="13"/>
      <c r="IO99" s="13"/>
      <c r="IP99" s="13"/>
      <c r="IQ99" s="13"/>
      <c r="IR99" s="13"/>
      <c r="IS99" s="13"/>
    </row>
    <row r="100" spans="1:253" customFormat="1" ht="21" customHeight="1">
      <c r="A100" s="10"/>
      <c r="B100" s="10"/>
      <c r="C100" s="38" t="s">
        <v>156</v>
      </c>
      <c r="D100" s="7" t="s">
        <v>157</v>
      </c>
      <c r="E100" s="7"/>
      <c r="F100" s="47">
        <v>87</v>
      </c>
      <c r="G100" s="48">
        <f t="shared" ref="G100:M100" si="24">G101+G105</f>
        <v>29298</v>
      </c>
      <c r="H100" s="48">
        <f t="shared" si="24"/>
        <v>29298</v>
      </c>
      <c r="I100" s="48">
        <f t="shared" si="24"/>
        <v>28256</v>
      </c>
      <c r="J100" s="48">
        <f t="shared" si="24"/>
        <v>34964</v>
      </c>
      <c r="K100" s="48">
        <f t="shared" si="24"/>
        <v>34964</v>
      </c>
      <c r="L100" s="52">
        <f t="shared" si="24"/>
        <v>23361</v>
      </c>
      <c r="M100" s="48">
        <f t="shared" si="24"/>
        <v>32264</v>
      </c>
      <c r="N100" s="51">
        <f>M100/I100*100</f>
        <v>114.18459796149489</v>
      </c>
      <c r="O100" s="51">
        <f>M100/J100*100</f>
        <v>92.277771422034093</v>
      </c>
      <c r="P100" s="51">
        <f>P101+P105</f>
        <v>8577</v>
      </c>
      <c r="Q100" s="51">
        <f t="shared" si="22"/>
        <v>17372.666666666664</v>
      </c>
      <c r="R100" s="51">
        <f t="shared" si="23"/>
        <v>26168.333333333332</v>
      </c>
      <c r="S100" s="48">
        <f>S101+S105</f>
        <v>32264</v>
      </c>
      <c r="T100" s="48">
        <f>T101+T105</f>
        <v>34964</v>
      </c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  <c r="IQ100" s="13"/>
      <c r="IR100" s="13"/>
      <c r="IS100" s="13"/>
    </row>
    <row r="101" spans="1:253" customFormat="1" ht="24.75" customHeight="1">
      <c r="A101" s="10"/>
      <c r="B101" s="10"/>
      <c r="C101" s="38" t="s">
        <v>158</v>
      </c>
      <c r="D101" s="4" t="s">
        <v>159</v>
      </c>
      <c r="E101" s="4"/>
      <c r="F101" s="47">
        <v>88</v>
      </c>
      <c r="G101" s="48">
        <f t="shared" ref="G101:M101" si="25">G102+G103</f>
        <v>26744</v>
      </c>
      <c r="H101" s="48">
        <f t="shared" si="25"/>
        <v>26744</v>
      </c>
      <c r="I101" s="48">
        <f t="shared" si="25"/>
        <v>25798</v>
      </c>
      <c r="J101" s="48">
        <f t="shared" si="25"/>
        <v>31193</v>
      </c>
      <c r="K101" s="48">
        <f t="shared" si="25"/>
        <v>31193</v>
      </c>
      <c r="L101" s="52">
        <f t="shared" si="25"/>
        <v>21032</v>
      </c>
      <c r="M101" s="48">
        <f t="shared" si="25"/>
        <v>28693</v>
      </c>
      <c r="N101" s="51">
        <f>M101/I101*100</f>
        <v>111.22180013954571</v>
      </c>
      <c r="O101" s="51">
        <f>M101/J101*100</f>
        <v>91.985381335556042</v>
      </c>
      <c r="P101" s="51">
        <f>P102+P103+P104</f>
        <v>7798</v>
      </c>
      <c r="Q101" s="51">
        <f t="shared" si="22"/>
        <v>15596.333333333332</v>
      </c>
      <c r="R101" s="51">
        <f t="shared" si="23"/>
        <v>23394.666666666664</v>
      </c>
      <c r="S101" s="48">
        <f>S102+S103</f>
        <v>28693</v>
      </c>
      <c r="T101" s="48">
        <f>T102+T103</f>
        <v>31193</v>
      </c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  <c r="IG101" s="13"/>
      <c r="IH101" s="13"/>
      <c r="II101" s="13"/>
      <c r="IJ101" s="13"/>
      <c r="IK101" s="13"/>
      <c r="IL101" s="13"/>
      <c r="IM101" s="13"/>
      <c r="IN101" s="13"/>
      <c r="IO101" s="13"/>
      <c r="IP101" s="13"/>
      <c r="IQ101" s="13"/>
      <c r="IR101" s="13"/>
      <c r="IS101" s="13"/>
    </row>
    <row r="102" spans="1:253" customFormat="1" ht="15" customHeight="1">
      <c r="A102" s="10"/>
      <c r="B102" s="10"/>
      <c r="C102" s="10"/>
      <c r="D102" s="4" t="s">
        <v>160</v>
      </c>
      <c r="E102" s="4"/>
      <c r="F102" s="47">
        <v>89</v>
      </c>
      <c r="G102" s="48">
        <v>22341</v>
      </c>
      <c r="H102" s="48">
        <v>22341</v>
      </c>
      <c r="I102" s="48">
        <v>21549</v>
      </c>
      <c r="J102" s="48">
        <v>25976</v>
      </c>
      <c r="K102" s="48">
        <v>25976</v>
      </c>
      <c r="L102" s="52">
        <v>17590</v>
      </c>
      <c r="M102" s="48">
        <v>23876</v>
      </c>
      <c r="N102" s="51">
        <f>M102/I102*100</f>
        <v>110.79864494872152</v>
      </c>
      <c r="O102" s="51">
        <f>M102/J102*100</f>
        <v>91.915614413304596</v>
      </c>
      <c r="P102" s="51">
        <v>6494</v>
      </c>
      <c r="Q102" s="51">
        <f t="shared" si="22"/>
        <v>12988</v>
      </c>
      <c r="R102" s="51">
        <f t="shared" si="23"/>
        <v>19482</v>
      </c>
      <c r="S102" s="48">
        <v>23876</v>
      </c>
      <c r="T102" s="48">
        <v>25976</v>
      </c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  <c r="HF102" s="13"/>
      <c r="HG102" s="13"/>
      <c r="HH102" s="13"/>
      <c r="HI102" s="13"/>
      <c r="HJ102" s="13"/>
      <c r="HK102" s="13"/>
      <c r="HL102" s="13"/>
      <c r="HM102" s="13"/>
      <c r="HN102" s="13"/>
      <c r="HO102" s="13"/>
      <c r="HP102" s="13"/>
      <c r="HQ102" s="13"/>
      <c r="HR102" s="13"/>
      <c r="HS102" s="13"/>
      <c r="HT102" s="13"/>
      <c r="HU102" s="13"/>
      <c r="HV102" s="13"/>
      <c r="HW102" s="13"/>
      <c r="HX102" s="13"/>
      <c r="HY102" s="13"/>
      <c r="HZ102" s="13"/>
      <c r="IA102" s="13"/>
      <c r="IB102" s="13"/>
      <c r="IC102" s="13"/>
      <c r="ID102" s="13"/>
      <c r="IE102" s="13"/>
      <c r="IF102" s="13"/>
      <c r="IG102" s="13"/>
      <c r="IH102" s="13"/>
      <c r="II102" s="13"/>
      <c r="IJ102" s="13"/>
      <c r="IK102" s="13"/>
      <c r="IL102" s="13"/>
      <c r="IM102" s="13"/>
      <c r="IN102" s="13"/>
      <c r="IO102" s="13"/>
      <c r="IP102" s="13"/>
      <c r="IQ102" s="13"/>
      <c r="IR102" s="13"/>
      <c r="IS102" s="13"/>
    </row>
    <row r="103" spans="1:253" customFormat="1" ht="25.5" customHeight="1">
      <c r="A103" s="10"/>
      <c r="B103" s="10"/>
      <c r="C103" s="10"/>
      <c r="D103" s="4" t="s">
        <v>161</v>
      </c>
      <c r="E103" s="4"/>
      <c r="F103" s="47">
        <v>90</v>
      </c>
      <c r="G103" s="48">
        <v>4403</v>
      </c>
      <c r="H103" s="48">
        <v>4403</v>
      </c>
      <c r="I103" s="48">
        <v>4249</v>
      </c>
      <c r="J103" s="48">
        <v>5217</v>
      </c>
      <c r="K103" s="48">
        <v>5217</v>
      </c>
      <c r="L103" s="52">
        <v>3442</v>
      </c>
      <c r="M103" s="48">
        <v>4817</v>
      </c>
      <c r="N103" s="51">
        <f>M103/I103*100</f>
        <v>113.36785125911979</v>
      </c>
      <c r="O103" s="51">
        <f>M103/J103*100</f>
        <v>92.332758290205092</v>
      </c>
      <c r="P103" s="47">
        <v>1304</v>
      </c>
      <c r="Q103" s="51">
        <f t="shared" si="22"/>
        <v>2608.333333333333</v>
      </c>
      <c r="R103" s="51">
        <f t="shared" si="23"/>
        <v>3912.6666666666665</v>
      </c>
      <c r="S103" s="48">
        <v>4817</v>
      </c>
      <c r="T103" s="48">
        <v>5217</v>
      </c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13"/>
      <c r="IQ103" s="13"/>
      <c r="IR103" s="13"/>
      <c r="IS103" s="13"/>
    </row>
    <row r="104" spans="1:253" customFormat="1" ht="12.75" customHeight="1">
      <c r="A104" s="10"/>
      <c r="B104" s="10"/>
      <c r="C104" s="10"/>
      <c r="D104" s="4" t="s">
        <v>162</v>
      </c>
      <c r="E104" s="4"/>
      <c r="F104" s="47">
        <v>91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52">
        <v>0</v>
      </c>
      <c r="M104" s="48">
        <v>0</v>
      </c>
      <c r="N104" s="51"/>
      <c r="O104" s="51"/>
      <c r="P104" s="47">
        <v>0</v>
      </c>
      <c r="Q104" s="51">
        <f t="shared" si="22"/>
        <v>0</v>
      </c>
      <c r="R104" s="51">
        <f t="shared" si="23"/>
        <v>0</v>
      </c>
      <c r="S104" s="48">
        <v>0</v>
      </c>
      <c r="T104" s="48">
        <v>0</v>
      </c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  <c r="GS104" s="13"/>
      <c r="GT104" s="13"/>
      <c r="GU104" s="13"/>
      <c r="GV104" s="13"/>
      <c r="GW104" s="13"/>
      <c r="GX104" s="13"/>
      <c r="GY104" s="13"/>
      <c r="GZ104" s="13"/>
      <c r="HA104" s="13"/>
      <c r="HB104" s="13"/>
      <c r="HC104" s="13"/>
      <c r="HD104" s="13"/>
      <c r="HE104" s="13"/>
      <c r="HF104" s="13"/>
      <c r="HG104" s="13"/>
      <c r="HH104" s="13"/>
      <c r="HI104" s="13"/>
      <c r="HJ104" s="13"/>
      <c r="HK104" s="13"/>
      <c r="HL104" s="13"/>
      <c r="HM104" s="13"/>
      <c r="HN104" s="13"/>
      <c r="HO104" s="13"/>
      <c r="HP104" s="13"/>
      <c r="HQ104" s="13"/>
      <c r="HR104" s="13"/>
      <c r="HS104" s="13"/>
      <c r="HT104" s="13"/>
      <c r="HU104" s="13"/>
      <c r="HV104" s="13"/>
      <c r="HW104" s="13"/>
      <c r="HX104" s="13"/>
      <c r="HY104" s="13"/>
      <c r="HZ104" s="13"/>
      <c r="IA104" s="13"/>
      <c r="IB104" s="13"/>
      <c r="IC104" s="13"/>
      <c r="ID104" s="13"/>
      <c r="IE104" s="13"/>
      <c r="IF104" s="13"/>
      <c r="IG104" s="13"/>
      <c r="IH104" s="13"/>
      <c r="II104" s="13"/>
      <c r="IJ104" s="13"/>
      <c r="IK104" s="13"/>
      <c r="IL104" s="13"/>
      <c r="IM104" s="13"/>
      <c r="IN104" s="13"/>
      <c r="IO104" s="13"/>
      <c r="IP104" s="13"/>
      <c r="IQ104" s="13"/>
      <c r="IR104" s="13"/>
      <c r="IS104" s="13"/>
    </row>
    <row r="105" spans="1:253" customFormat="1" ht="26.25" customHeight="1">
      <c r="A105" s="10"/>
      <c r="B105" s="10"/>
      <c r="C105" s="38" t="s">
        <v>163</v>
      </c>
      <c r="D105" s="4" t="s">
        <v>164</v>
      </c>
      <c r="E105" s="4"/>
      <c r="F105" s="47">
        <v>92</v>
      </c>
      <c r="G105" s="48">
        <f t="shared" ref="G105:M105" si="26">G106+G109+G110+G111</f>
        <v>2554</v>
      </c>
      <c r="H105" s="48">
        <f t="shared" si="26"/>
        <v>2554</v>
      </c>
      <c r="I105" s="48">
        <f t="shared" si="26"/>
        <v>2458</v>
      </c>
      <c r="J105" s="48">
        <f t="shared" si="26"/>
        <v>3771</v>
      </c>
      <c r="K105" s="48">
        <f t="shared" si="26"/>
        <v>3771</v>
      </c>
      <c r="L105" s="52">
        <f t="shared" si="26"/>
        <v>2329</v>
      </c>
      <c r="M105" s="48">
        <f t="shared" si="26"/>
        <v>3571</v>
      </c>
      <c r="N105" s="51">
        <f>M105/I105*100</f>
        <v>145.28071602929211</v>
      </c>
      <c r="O105" s="51">
        <f>M105/J105*100</f>
        <v>94.696367011402813</v>
      </c>
      <c r="P105" s="47">
        <v>779</v>
      </c>
      <c r="Q105" s="51">
        <f t="shared" si="22"/>
        <v>1776.3333333333335</v>
      </c>
      <c r="R105" s="51">
        <f t="shared" si="23"/>
        <v>2773.666666666667</v>
      </c>
      <c r="S105" s="48">
        <f>S106+S109+S110+S111</f>
        <v>3571</v>
      </c>
      <c r="T105" s="48">
        <f>T106+T109+T110+T111</f>
        <v>3771</v>
      </c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  <c r="IO105" s="13"/>
      <c r="IP105" s="13"/>
      <c r="IQ105" s="13"/>
      <c r="IR105" s="13"/>
      <c r="IS105" s="13"/>
    </row>
    <row r="106" spans="1:253" customFormat="1" ht="39.75" customHeight="1">
      <c r="A106" s="10"/>
      <c r="B106" s="10"/>
      <c r="C106" s="38"/>
      <c r="D106" s="4" t="s">
        <v>165</v>
      </c>
      <c r="E106" s="4"/>
      <c r="F106" s="47">
        <v>93</v>
      </c>
      <c r="G106" s="48">
        <v>300</v>
      </c>
      <c r="H106" s="48">
        <v>300</v>
      </c>
      <c r="I106" s="48">
        <v>304</v>
      </c>
      <c r="J106" s="48">
        <v>340</v>
      </c>
      <c r="K106" s="48">
        <v>340</v>
      </c>
      <c r="L106" s="52">
        <v>112</v>
      </c>
      <c r="M106" s="48">
        <v>340</v>
      </c>
      <c r="N106" s="51">
        <f>M106/I106*100</f>
        <v>111.8421052631579</v>
      </c>
      <c r="O106" s="51">
        <f>M106/J106*100</f>
        <v>100</v>
      </c>
      <c r="P106" s="47">
        <v>85</v>
      </c>
      <c r="Q106" s="51">
        <f t="shared" si="22"/>
        <v>170</v>
      </c>
      <c r="R106" s="51">
        <f t="shared" si="23"/>
        <v>255</v>
      </c>
      <c r="S106" s="48">
        <v>340</v>
      </c>
      <c r="T106" s="48">
        <v>340</v>
      </c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  <c r="IM106" s="13"/>
      <c r="IN106" s="13"/>
      <c r="IO106" s="13"/>
      <c r="IP106" s="13"/>
      <c r="IQ106" s="13"/>
      <c r="IR106" s="13"/>
      <c r="IS106" s="13"/>
    </row>
    <row r="107" spans="1:253" customFormat="1" ht="26.25" customHeight="1">
      <c r="A107" s="10"/>
      <c r="B107" s="10"/>
      <c r="C107" s="38"/>
      <c r="D107" s="46"/>
      <c r="E107" s="46" t="s">
        <v>166</v>
      </c>
      <c r="F107" s="47">
        <v>94</v>
      </c>
      <c r="G107" s="48"/>
      <c r="H107" s="48"/>
      <c r="I107" s="48"/>
      <c r="J107" s="48"/>
      <c r="K107" s="48"/>
      <c r="L107" s="52"/>
      <c r="M107" s="48"/>
      <c r="N107" s="51"/>
      <c r="O107" s="51"/>
      <c r="P107" s="47"/>
      <c r="Q107" s="51"/>
      <c r="R107" s="51"/>
      <c r="S107" s="48"/>
      <c r="T107" s="48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  <c r="IM107" s="13"/>
      <c r="IN107" s="13"/>
      <c r="IO107" s="13"/>
      <c r="IP107" s="13"/>
      <c r="IQ107" s="13"/>
      <c r="IR107" s="13"/>
      <c r="IS107" s="13"/>
    </row>
    <row r="108" spans="1:253" customFormat="1" ht="39.75" customHeight="1">
      <c r="A108" s="10"/>
      <c r="B108" s="10"/>
      <c r="C108" s="38"/>
      <c r="D108" s="46"/>
      <c r="E108" s="46" t="s">
        <v>167</v>
      </c>
      <c r="F108" s="47">
        <v>95</v>
      </c>
      <c r="G108" s="48">
        <v>234</v>
      </c>
      <c r="H108" s="48">
        <v>234</v>
      </c>
      <c r="I108" s="48">
        <v>220</v>
      </c>
      <c r="J108" s="48">
        <v>255</v>
      </c>
      <c r="K108" s="48">
        <v>255</v>
      </c>
      <c r="L108" s="52"/>
      <c r="M108" s="48">
        <v>255</v>
      </c>
      <c r="N108" s="51">
        <f>M108/I108*100</f>
        <v>115.90909090909092</v>
      </c>
      <c r="O108" s="51">
        <f>M108/J108*100</f>
        <v>100</v>
      </c>
      <c r="P108" s="47">
        <v>64</v>
      </c>
      <c r="Q108" s="51">
        <v>0</v>
      </c>
      <c r="R108" s="51">
        <v>0</v>
      </c>
      <c r="S108" s="48">
        <v>255</v>
      </c>
      <c r="T108" s="48">
        <v>255</v>
      </c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  <c r="HF108" s="13"/>
      <c r="HG108" s="13"/>
      <c r="HH108" s="13"/>
      <c r="HI108" s="13"/>
      <c r="HJ108" s="13"/>
      <c r="HK108" s="13"/>
      <c r="HL108" s="13"/>
      <c r="HM108" s="13"/>
      <c r="HN108" s="13"/>
      <c r="HO108" s="13"/>
      <c r="HP108" s="13"/>
      <c r="HQ108" s="13"/>
      <c r="HR108" s="13"/>
      <c r="HS108" s="13"/>
      <c r="HT108" s="13"/>
      <c r="HU108" s="13"/>
      <c r="HV108" s="13"/>
      <c r="HW108" s="13"/>
      <c r="HX108" s="13"/>
      <c r="HY108" s="13"/>
      <c r="HZ108" s="13"/>
      <c r="IA108" s="13"/>
      <c r="IB108" s="13"/>
      <c r="IC108" s="13"/>
      <c r="ID108" s="13"/>
      <c r="IE108" s="13"/>
      <c r="IF108" s="13"/>
      <c r="IG108" s="13"/>
      <c r="IH108" s="13"/>
      <c r="II108" s="13"/>
      <c r="IJ108" s="13"/>
      <c r="IK108" s="13"/>
      <c r="IL108" s="13"/>
      <c r="IM108" s="13"/>
      <c r="IN108" s="13"/>
      <c r="IO108" s="13"/>
      <c r="IP108" s="13"/>
      <c r="IQ108" s="13"/>
      <c r="IR108" s="13"/>
      <c r="IS108" s="13"/>
    </row>
    <row r="109" spans="1:253" customFormat="1" ht="18.75" customHeight="1">
      <c r="A109" s="10"/>
      <c r="B109" s="10"/>
      <c r="C109" s="38"/>
      <c r="D109" s="4" t="s">
        <v>168</v>
      </c>
      <c r="E109" s="4"/>
      <c r="F109" s="47">
        <v>96</v>
      </c>
      <c r="G109" s="48">
        <v>2242</v>
      </c>
      <c r="H109" s="48">
        <v>2242</v>
      </c>
      <c r="I109" s="48">
        <v>2142</v>
      </c>
      <c r="J109" s="48">
        <v>3409</v>
      </c>
      <c r="K109" s="48">
        <v>3409</v>
      </c>
      <c r="L109" s="52">
        <v>2217</v>
      </c>
      <c r="M109" s="48">
        <v>3209</v>
      </c>
      <c r="N109" s="51">
        <f>M109/I109*100</f>
        <v>149.81325863678805</v>
      </c>
      <c r="O109" s="51">
        <f>M109/J109*100</f>
        <v>94.133176884716931</v>
      </c>
      <c r="P109" s="47">
        <v>689</v>
      </c>
      <c r="Q109" s="51">
        <f>(T109-P109)/3+P109</f>
        <v>1595.6666666666665</v>
      </c>
      <c r="R109" s="51">
        <f>(T109-Q109)/2+Q109</f>
        <v>2502.333333333333</v>
      </c>
      <c r="S109" s="48">
        <v>3209</v>
      </c>
      <c r="T109" s="48">
        <v>3409</v>
      </c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  <c r="HF109" s="13"/>
      <c r="HG109" s="13"/>
      <c r="HH109" s="13"/>
      <c r="HI109" s="13"/>
      <c r="HJ109" s="13"/>
      <c r="HK109" s="13"/>
      <c r="HL109" s="13"/>
      <c r="HM109" s="13"/>
      <c r="HN109" s="13"/>
      <c r="HO109" s="13"/>
      <c r="HP109" s="13"/>
      <c r="HQ109" s="13"/>
      <c r="HR109" s="13"/>
      <c r="HS109" s="13"/>
      <c r="HT109" s="13"/>
      <c r="HU109" s="13"/>
      <c r="HV109" s="13"/>
      <c r="HW109" s="13"/>
      <c r="HX109" s="13"/>
      <c r="HY109" s="13"/>
      <c r="HZ109" s="13"/>
      <c r="IA109" s="13"/>
      <c r="IB109" s="13"/>
      <c r="IC109" s="13"/>
      <c r="ID109" s="13"/>
      <c r="IE109" s="13"/>
      <c r="IF109" s="13"/>
      <c r="IG109" s="13"/>
      <c r="IH109" s="13"/>
      <c r="II109" s="13"/>
      <c r="IJ109" s="13"/>
      <c r="IK109" s="13"/>
      <c r="IL109" s="13"/>
      <c r="IM109" s="13"/>
      <c r="IN109" s="13"/>
      <c r="IO109" s="13"/>
      <c r="IP109" s="13"/>
      <c r="IQ109" s="13"/>
      <c r="IR109" s="13"/>
      <c r="IS109" s="13"/>
    </row>
    <row r="110" spans="1:253" customFormat="1" ht="18" customHeight="1">
      <c r="A110" s="10"/>
      <c r="B110" s="10"/>
      <c r="C110" s="38"/>
      <c r="D110" s="4" t="s">
        <v>169</v>
      </c>
      <c r="E110" s="4"/>
      <c r="F110" s="47">
        <v>97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52">
        <v>0</v>
      </c>
      <c r="M110" s="48">
        <v>0</v>
      </c>
      <c r="N110" s="51"/>
      <c r="O110" s="51"/>
      <c r="P110" s="47"/>
      <c r="Q110" s="51">
        <f>(T110-P110)/3+P110</f>
        <v>0</v>
      </c>
      <c r="R110" s="51">
        <f>(T110-Q110)/2+Q110</f>
        <v>0</v>
      </c>
      <c r="S110" s="48">
        <v>0</v>
      </c>
      <c r="T110" s="48">
        <v>0</v>
      </c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  <c r="IO110" s="13"/>
      <c r="IP110" s="13"/>
      <c r="IQ110" s="13"/>
      <c r="IR110" s="13"/>
      <c r="IS110" s="13"/>
    </row>
    <row r="111" spans="1:253" customFormat="1" ht="27" customHeight="1">
      <c r="A111" s="10"/>
      <c r="B111" s="10"/>
      <c r="C111" s="38"/>
      <c r="D111" s="4" t="s">
        <v>170</v>
      </c>
      <c r="E111" s="4"/>
      <c r="F111" s="47">
        <v>98</v>
      </c>
      <c r="G111" s="48">
        <v>12</v>
      </c>
      <c r="H111" s="48">
        <v>12</v>
      </c>
      <c r="I111" s="48">
        <v>12</v>
      </c>
      <c r="J111" s="48">
        <v>22</v>
      </c>
      <c r="K111" s="48">
        <v>22</v>
      </c>
      <c r="L111" s="52"/>
      <c r="M111" s="48">
        <v>22</v>
      </c>
      <c r="N111" s="51">
        <f>M111/I111*100</f>
        <v>183.33333333333331</v>
      </c>
      <c r="O111" s="51">
        <f>M111/J111*100</f>
        <v>100</v>
      </c>
      <c r="P111" s="47">
        <v>0</v>
      </c>
      <c r="Q111" s="51">
        <v>0</v>
      </c>
      <c r="R111" s="51">
        <v>0</v>
      </c>
      <c r="S111" s="48">
        <v>22</v>
      </c>
      <c r="T111" s="48">
        <v>22</v>
      </c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  <c r="HF111" s="13"/>
      <c r="HG111" s="13"/>
      <c r="HH111" s="13"/>
      <c r="HI111" s="13"/>
      <c r="HJ111" s="13"/>
      <c r="HK111" s="13"/>
      <c r="HL111" s="13"/>
      <c r="HM111" s="13"/>
      <c r="HN111" s="13"/>
      <c r="HO111" s="13"/>
      <c r="HP111" s="13"/>
      <c r="HQ111" s="13"/>
      <c r="HR111" s="13"/>
      <c r="HS111" s="13"/>
      <c r="HT111" s="13"/>
      <c r="HU111" s="13"/>
      <c r="HV111" s="13"/>
      <c r="HW111" s="13"/>
      <c r="HX111" s="13"/>
      <c r="HY111" s="13"/>
      <c r="HZ111" s="13"/>
      <c r="IA111" s="13"/>
      <c r="IB111" s="13"/>
      <c r="IC111" s="13"/>
      <c r="ID111" s="13"/>
      <c r="IE111" s="13"/>
      <c r="IF111" s="13"/>
      <c r="IG111" s="13"/>
      <c r="IH111" s="13"/>
      <c r="II111" s="13"/>
      <c r="IJ111" s="13"/>
      <c r="IK111" s="13"/>
      <c r="IL111" s="13"/>
      <c r="IM111" s="13"/>
      <c r="IN111" s="13"/>
      <c r="IO111" s="13"/>
      <c r="IP111" s="13"/>
      <c r="IQ111" s="13"/>
      <c r="IR111" s="13"/>
      <c r="IS111" s="13"/>
    </row>
    <row r="112" spans="1:253" customFormat="1" ht="12" customHeight="1">
      <c r="A112" s="10"/>
      <c r="B112" s="10"/>
      <c r="C112" s="38"/>
      <c r="D112" s="4" t="s">
        <v>171</v>
      </c>
      <c r="E112" s="4"/>
      <c r="F112" s="47">
        <v>99</v>
      </c>
      <c r="G112" s="48"/>
      <c r="H112" s="48"/>
      <c r="I112" s="48"/>
      <c r="J112" s="48"/>
      <c r="K112" s="48"/>
      <c r="L112" s="52"/>
      <c r="M112" s="48"/>
      <c r="N112" s="51"/>
      <c r="O112" s="51"/>
      <c r="P112" s="47"/>
      <c r="Q112" s="51"/>
      <c r="R112" s="51"/>
      <c r="S112" s="48"/>
      <c r="T112" s="48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  <c r="IO112" s="13"/>
      <c r="IP112" s="13"/>
      <c r="IQ112" s="13"/>
      <c r="IR112" s="13"/>
      <c r="IS112" s="13"/>
    </row>
    <row r="113" spans="1:253" customFormat="1" ht="25.5" customHeight="1">
      <c r="A113" s="10"/>
      <c r="B113" s="10"/>
      <c r="C113" s="38" t="s">
        <v>172</v>
      </c>
      <c r="D113" s="4" t="s">
        <v>173</v>
      </c>
      <c r="E113" s="4"/>
      <c r="F113" s="47">
        <v>100</v>
      </c>
      <c r="G113" s="48">
        <v>25</v>
      </c>
      <c r="H113" s="48">
        <v>25</v>
      </c>
      <c r="I113" s="48">
        <v>0</v>
      </c>
      <c r="J113" s="48"/>
      <c r="K113" s="48"/>
      <c r="L113" s="52"/>
      <c r="M113" s="48"/>
      <c r="N113" s="51"/>
      <c r="O113" s="51"/>
      <c r="P113" s="47"/>
      <c r="Q113" s="51"/>
      <c r="R113" s="51"/>
      <c r="S113" s="48"/>
      <c r="T113" s="48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  <c r="IM113" s="13"/>
      <c r="IN113" s="13"/>
      <c r="IO113" s="13"/>
      <c r="IP113" s="13"/>
      <c r="IQ113" s="13"/>
      <c r="IR113" s="13"/>
      <c r="IS113" s="13"/>
    </row>
    <row r="114" spans="1:253" customFormat="1" ht="27" customHeight="1">
      <c r="A114" s="10"/>
      <c r="B114" s="10"/>
      <c r="C114" s="38"/>
      <c r="D114" s="4" t="s">
        <v>174</v>
      </c>
      <c r="E114" s="4"/>
      <c r="F114" s="47">
        <v>101</v>
      </c>
      <c r="G114" s="48"/>
      <c r="H114" s="48"/>
      <c r="I114" s="48"/>
      <c r="J114" s="48"/>
      <c r="K114" s="48"/>
      <c r="L114" s="52"/>
      <c r="M114" s="48"/>
      <c r="N114" s="51"/>
      <c r="O114" s="51"/>
      <c r="P114" s="47"/>
      <c r="Q114" s="51"/>
      <c r="R114" s="51"/>
      <c r="S114" s="48"/>
      <c r="T114" s="48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  <c r="IM114" s="13"/>
      <c r="IN114" s="13"/>
      <c r="IO114" s="13"/>
      <c r="IP114" s="13"/>
      <c r="IQ114" s="13"/>
      <c r="IR114" s="13"/>
      <c r="IS114" s="13"/>
    </row>
    <row r="115" spans="1:253" customFormat="1" ht="24.75" customHeight="1">
      <c r="A115" s="10"/>
      <c r="B115" s="10"/>
      <c r="C115" s="38"/>
      <c r="D115" s="4" t="s">
        <v>175</v>
      </c>
      <c r="E115" s="4"/>
      <c r="F115" s="47">
        <v>102</v>
      </c>
      <c r="G115" s="48">
        <v>25</v>
      </c>
      <c r="H115" s="48">
        <v>25</v>
      </c>
      <c r="I115" s="48">
        <v>0</v>
      </c>
      <c r="J115" s="48"/>
      <c r="K115" s="48"/>
      <c r="L115" s="52"/>
      <c r="M115" s="48"/>
      <c r="N115" s="51"/>
      <c r="O115" s="51"/>
      <c r="P115" s="47"/>
      <c r="Q115" s="51"/>
      <c r="R115" s="51"/>
      <c r="S115" s="48"/>
      <c r="T115" s="48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  <c r="HO115" s="13"/>
      <c r="HP115" s="13"/>
      <c r="HQ115" s="13"/>
      <c r="HR115" s="13"/>
      <c r="HS115" s="13"/>
      <c r="HT115" s="13"/>
      <c r="HU115" s="13"/>
      <c r="HV115" s="13"/>
      <c r="HW115" s="13"/>
      <c r="HX115" s="13"/>
      <c r="HY115" s="13"/>
      <c r="HZ115" s="13"/>
      <c r="IA115" s="13"/>
      <c r="IB115" s="13"/>
      <c r="IC115" s="13"/>
      <c r="ID115" s="13"/>
      <c r="IE115" s="13"/>
      <c r="IF115" s="13"/>
      <c r="IG115" s="13"/>
      <c r="IH115" s="13"/>
      <c r="II115" s="13"/>
      <c r="IJ115" s="13"/>
      <c r="IK115" s="13"/>
      <c r="IL115" s="13"/>
      <c r="IM115" s="13"/>
      <c r="IN115" s="13"/>
      <c r="IO115" s="13"/>
      <c r="IP115" s="13"/>
      <c r="IQ115" s="13"/>
      <c r="IR115" s="13"/>
      <c r="IS115" s="13"/>
    </row>
    <row r="116" spans="1:253" customFormat="1" ht="38.25" customHeight="1">
      <c r="A116" s="10"/>
      <c r="B116" s="10"/>
      <c r="C116" s="38"/>
      <c r="D116" s="4" t="s">
        <v>176</v>
      </c>
      <c r="E116" s="4"/>
      <c r="F116" s="47">
        <v>103</v>
      </c>
      <c r="G116" s="48"/>
      <c r="H116" s="48"/>
      <c r="I116" s="48"/>
      <c r="J116" s="48"/>
      <c r="K116" s="48"/>
      <c r="L116" s="52"/>
      <c r="M116" s="48"/>
      <c r="N116" s="51"/>
      <c r="O116" s="51"/>
      <c r="P116" s="47"/>
      <c r="Q116" s="51"/>
      <c r="R116" s="51"/>
      <c r="S116" s="48"/>
      <c r="T116" s="48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  <c r="IM116" s="13"/>
      <c r="IN116" s="13"/>
      <c r="IO116" s="13"/>
      <c r="IP116" s="13"/>
      <c r="IQ116" s="13"/>
      <c r="IR116" s="13"/>
      <c r="IS116" s="13"/>
    </row>
    <row r="117" spans="1:253" customFormat="1" ht="50.25" customHeight="1">
      <c r="A117" s="10"/>
      <c r="B117" s="10"/>
      <c r="C117" s="38" t="s">
        <v>177</v>
      </c>
      <c r="D117" s="4" t="s">
        <v>178</v>
      </c>
      <c r="E117" s="4"/>
      <c r="F117" s="47">
        <v>104</v>
      </c>
      <c r="G117" s="48">
        <f t="shared" ref="G117:M117" si="27">G118+G121</f>
        <v>1550</v>
      </c>
      <c r="H117" s="48">
        <f t="shared" si="27"/>
        <v>1550</v>
      </c>
      <c r="I117" s="48">
        <f t="shared" si="27"/>
        <v>1440</v>
      </c>
      <c r="J117" s="48">
        <f t="shared" si="27"/>
        <v>1565</v>
      </c>
      <c r="K117" s="48">
        <f t="shared" si="27"/>
        <v>1565</v>
      </c>
      <c r="L117" s="52">
        <f t="shared" si="27"/>
        <v>1159</v>
      </c>
      <c r="M117" s="48">
        <f t="shared" si="27"/>
        <v>1565</v>
      </c>
      <c r="N117" s="51">
        <f t="shared" ref="N117:N122" si="28">M117/I117*100</f>
        <v>108.68055555555556</v>
      </c>
      <c r="O117" s="51">
        <f t="shared" ref="O117:O123" si="29">M117/J117*100</f>
        <v>100</v>
      </c>
      <c r="P117" s="47">
        <f>P118+P121+P124+P125</f>
        <v>261</v>
      </c>
      <c r="Q117" s="51">
        <f>(T117-P117)/3+P117</f>
        <v>695.66666666666674</v>
      </c>
      <c r="R117" s="51">
        <f>(T117-Q117)/2+Q117</f>
        <v>1130.3333333333335</v>
      </c>
      <c r="S117" s="48">
        <f>S118+S121</f>
        <v>1565</v>
      </c>
      <c r="T117" s="48">
        <f>T118+T121</f>
        <v>1565</v>
      </c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  <c r="GS117" s="13"/>
      <c r="GT117" s="13"/>
      <c r="GU117" s="13"/>
      <c r="GV117" s="13"/>
      <c r="GW117" s="13"/>
      <c r="GX117" s="13"/>
      <c r="GY117" s="13"/>
      <c r="GZ117" s="13"/>
      <c r="HA117" s="13"/>
      <c r="HB117" s="13"/>
      <c r="HC117" s="13"/>
      <c r="HD117" s="13"/>
      <c r="HE117" s="13"/>
      <c r="HF117" s="13"/>
      <c r="HG117" s="13"/>
      <c r="HH117" s="13"/>
      <c r="HI117" s="13"/>
      <c r="HJ117" s="13"/>
      <c r="HK117" s="13"/>
      <c r="HL117" s="13"/>
      <c r="HM117" s="13"/>
      <c r="HN117" s="13"/>
      <c r="HO117" s="13"/>
      <c r="HP117" s="13"/>
      <c r="HQ117" s="13"/>
      <c r="HR117" s="13"/>
      <c r="HS117" s="13"/>
      <c r="HT117" s="13"/>
      <c r="HU117" s="13"/>
      <c r="HV117" s="13"/>
      <c r="HW117" s="13"/>
      <c r="HX117" s="13"/>
      <c r="HY117" s="13"/>
      <c r="HZ117" s="13"/>
      <c r="IA117" s="13"/>
      <c r="IB117" s="13"/>
      <c r="IC117" s="13"/>
      <c r="ID117" s="13"/>
      <c r="IE117" s="13"/>
      <c r="IF117" s="13"/>
      <c r="IG117" s="13"/>
      <c r="IH117" s="13"/>
      <c r="II117" s="13"/>
      <c r="IJ117" s="13"/>
      <c r="IK117" s="13"/>
      <c r="IL117" s="13"/>
      <c r="IM117" s="13"/>
      <c r="IN117" s="13"/>
      <c r="IO117" s="13"/>
      <c r="IP117" s="13"/>
      <c r="IQ117" s="13"/>
      <c r="IR117" s="13"/>
      <c r="IS117" s="13"/>
    </row>
    <row r="118" spans="1:253" customFormat="1" ht="13.5" customHeight="1">
      <c r="A118" s="10"/>
      <c r="B118" s="10"/>
      <c r="C118" s="10"/>
      <c r="D118" s="4" t="s">
        <v>179</v>
      </c>
      <c r="E118" s="4"/>
      <c r="F118" s="47">
        <v>105</v>
      </c>
      <c r="G118" s="48">
        <f t="shared" ref="G118:M118" si="30">G119+G120</f>
        <v>1229</v>
      </c>
      <c r="H118" s="48">
        <f t="shared" si="30"/>
        <v>1229</v>
      </c>
      <c r="I118" s="48">
        <f t="shared" si="30"/>
        <v>1246</v>
      </c>
      <c r="J118" s="48">
        <f t="shared" si="30"/>
        <v>1229</v>
      </c>
      <c r="K118" s="48">
        <f t="shared" si="30"/>
        <v>1229</v>
      </c>
      <c r="L118" s="52">
        <f t="shared" si="30"/>
        <v>1011</v>
      </c>
      <c r="M118" s="48">
        <f t="shared" si="30"/>
        <v>1229</v>
      </c>
      <c r="N118" s="51">
        <f t="shared" si="28"/>
        <v>98.635634028892454</v>
      </c>
      <c r="O118" s="51">
        <f t="shared" si="29"/>
        <v>100</v>
      </c>
      <c r="P118" s="47">
        <f>P119+P120</f>
        <v>205</v>
      </c>
      <c r="Q118" s="51">
        <f>(T118-P118)/3+P118</f>
        <v>546.33333333333326</v>
      </c>
      <c r="R118" s="51">
        <f>(T118-Q118)/2+Q118</f>
        <v>887.66666666666663</v>
      </c>
      <c r="S118" s="48">
        <f>S119+S120</f>
        <v>1229</v>
      </c>
      <c r="T118" s="48">
        <f>T119+T120</f>
        <v>1229</v>
      </c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  <c r="GV118" s="13"/>
      <c r="GW118" s="13"/>
      <c r="GX118" s="13"/>
      <c r="GY118" s="13"/>
      <c r="GZ118" s="13"/>
      <c r="HA118" s="13"/>
      <c r="HB118" s="13"/>
      <c r="HC118" s="13"/>
      <c r="HD118" s="13"/>
      <c r="HE118" s="13"/>
      <c r="HF118" s="13"/>
      <c r="HG118" s="13"/>
      <c r="HH118" s="13"/>
      <c r="HI118" s="13"/>
      <c r="HJ118" s="13"/>
      <c r="HK118" s="13"/>
      <c r="HL118" s="13"/>
      <c r="HM118" s="13"/>
      <c r="HN118" s="13"/>
      <c r="HO118" s="13"/>
      <c r="HP118" s="13"/>
      <c r="HQ118" s="13"/>
      <c r="HR118" s="13"/>
      <c r="HS118" s="13"/>
      <c r="HT118" s="13"/>
      <c r="HU118" s="13"/>
      <c r="HV118" s="13"/>
      <c r="HW118" s="13"/>
      <c r="HX118" s="13"/>
      <c r="HY118" s="13"/>
      <c r="HZ118" s="13"/>
      <c r="IA118" s="13"/>
      <c r="IB118" s="13"/>
      <c r="IC118" s="13"/>
      <c r="ID118" s="13"/>
      <c r="IE118" s="13"/>
      <c r="IF118" s="13"/>
      <c r="IG118" s="13"/>
      <c r="IH118" s="13"/>
      <c r="II118" s="13"/>
      <c r="IJ118" s="13"/>
      <c r="IK118" s="13"/>
      <c r="IL118" s="13"/>
      <c r="IM118" s="13"/>
      <c r="IN118" s="13"/>
      <c r="IO118" s="13"/>
      <c r="IP118" s="13"/>
      <c r="IQ118" s="13"/>
      <c r="IR118" s="13"/>
      <c r="IS118" s="13"/>
    </row>
    <row r="119" spans="1:253" customFormat="1" ht="13.5" customHeight="1">
      <c r="A119" s="10"/>
      <c r="B119" s="10"/>
      <c r="C119" s="10"/>
      <c r="D119" s="46"/>
      <c r="E119" s="55" t="s">
        <v>180</v>
      </c>
      <c r="F119" s="47">
        <v>106</v>
      </c>
      <c r="G119" s="48">
        <v>819</v>
      </c>
      <c r="H119" s="48">
        <v>819</v>
      </c>
      <c r="I119" s="48">
        <v>848</v>
      </c>
      <c r="J119" s="48">
        <v>819</v>
      </c>
      <c r="K119" s="48">
        <v>819</v>
      </c>
      <c r="L119" s="52">
        <v>613</v>
      </c>
      <c r="M119" s="48">
        <v>819</v>
      </c>
      <c r="N119" s="51">
        <f t="shared" si="28"/>
        <v>96.580188679245282</v>
      </c>
      <c r="O119" s="51">
        <f t="shared" si="29"/>
        <v>100</v>
      </c>
      <c r="P119" s="47">
        <v>205</v>
      </c>
      <c r="Q119" s="51">
        <f>(T119-P119)/3+P119</f>
        <v>409.66666666666663</v>
      </c>
      <c r="R119" s="51">
        <f>(T119-Q119)/2+Q119</f>
        <v>614.33333333333326</v>
      </c>
      <c r="S119" s="48">
        <v>819</v>
      </c>
      <c r="T119" s="48">
        <v>819</v>
      </c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  <c r="GS119" s="13"/>
      <c r="GT119" s="13"/>
      <c r="GU119" s="13"/>
      <c r="GV119" s="13"/>
      <c r="GW119" s="13"/>
      <c r="GX119" s="13"/>
      <c r="GY119" s="13"/>
      <c r="GZ119" s="13"/>
      <c r="HA119" s="13"/>
      <c r="HB119" s="13"/>
      <c r="HC119" s="13"/>
      <c r="HD119" s="13"/>
      <c r="HE119" s="13"/>
      <c r="HF119" s="13"/>
      <c r="HG119" s="13"/>
      <c r="HH119" s="13"/>
      <c r="HI119" s="13"/>
      <c r="HJ119" s="13"/>
      <c r="HK119" s="13"/>
      <c r="HL119" s="13"/>
      <c r="HM119" s="13"/>
      <c r="HN119" s="13"/>
      <c r="HO119" s="13"/>
      <c r="HP119" s="13"/>
      <c r="HQ119" s="13"/>
      <c r="HR119" s="13"/>
      <c r="HS119" s="13"/>
      <c r="HT119" s="13"/>
      <c r="HU119" s="13"/>
      <c r="HV119" s="13"/>
      <c r="HW119" s="13"/>
      <c r="HX119" s="13"/>
      <c r="HY119" s="13"/>
      <c r="HZ119" s="13"/>
      <c r="IA119" s="13"/>
      <c r="IB119" s="13"/>
      <c r="IC119" s="13"/>
      <c r="ID119" s="13"/>
      <c r="IE119" s="13"/>
      <c r="IF119" s="13"/>
      <c r="IG119" s="13"/>
      <c r="IH119" s="13"/>
      <c r="II119" s="13"/>
      <c r="IJ119" s="13"/>
      <c r="IK119" s="13"/>
      <c r="IL119" s="13"/>
      <c r="IM119" s="13"/>
      <c r="IN119" s="13"/>
      <c r="IO119" s="13"/>
      <c r="IP119" s="13"/>
      <c r="IQ119" s="13"/>
      <c r="IR119" s="13"/>
      <c r="IS119" s="13"/>
    </row>
    <row r="120" spans="1:253" customFormat="1" ht="13.5" customHeight="1">
      <c r="A120" s="10"/>
      <c r="B120" s="10"/>
      <c r="C120" s="10"/>
      <c r="D120" s="46"/>
      <c r="E120" s="55" t="s">
        <v>181</v>
      </c>
      <c r="F120" s="47">
        <v>107</v>
      </c>
      <c r="G120" s="48">
        <v>410</v>
      </c>
      <c r="H120" s="48">
        <v>410</v>
      </c>
      <c r="I120" s="48">
        <v>398</v>
      </c>
      <c r="J120" s="48">
        <v>410</v>
      </c>
      <c r="K120" s="48">
        <v>410</v>
      </c>
      <c r="L120" s="52">
        <v>398</v>
      </c>
      <c r="M120" s="48">
        <v>410</v>
      </c>
      <c r="N120" s="51">
        <f t="shared" si="28"/>
        <v>103.01507537688441</v>
      </c>
      <c r="O120" s="51">
        <f t="shared" si="29"/>
        <v>100</v>
      </c>
      <c r="P120" s="47">
        <v>0</v>
      </c>
      <c r="Q120" s="51"/>
      <c r="R120" s="51">
        <v>410</v>
      </c>
      <c r="S120" s="48">
        <v>410</v>
      </c>
      <c r="T120" s="48">
        <v>410</v>
      </c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  <c r="GV120" s="13"/>
      <c r="GW120" s="13"/>
      <c r="GX120" s="13"/>
      <c r="GY120" s="13"/>
      <c r="GZ120" s="13"/>
      <c r="HA120" s="13"/>
      <c r="HB120" s="13"/>
      <c r="HC120" s="13"/>
      <c r="HD120" s="13"/>
      <c r="HE120" s="13"/>
      <c r="HF120" s="13"/>
      <c r="HG120" s="13"/>
      <c r="HH120" s="13"/>
      <c r="HI120" s="13"/>
      <c r="HJ120" s="13"/>
      <c r="HK120" s="13"/>
      <c r="HL120" s="13"/>
      <c r="HM120" s="13"/>
      <c r="HN120" s="13"/>
      <c r="HO120" s="13"/>
      <c r="HP120" s="13"/>
      <c r="HQ120" s="13"/>
      <c r="HR120" s="13"/>
      <c r="HS120" s="13"/>
      <c r="HT120" s="13"/>
      <c r="HU120" s="13"/>
      <c r="HV120" s="13"/>
      <c r="HW120" s="13"/>
      <c r="HX120" s="13"/>
      <c r="HY120" s="13"/>
      <c r="HZ120" s="13"/>
      <c r="IA120" s="13"/>
      <c r="IB120" s="13"/>
      <c r="IC120" s="13"/>
      <c r="ID120" s="13"/>
      <c r="IE120" s="13"/>
      <c r="IF120" s="13"/>
      <c r="IG120" s="13"/>
      <c r="IH120" s="13"/>
      <c r="II120" s="13"/>
      <c r="IJ120" s="13"/>
      <c r="IK120" s="13"/>
      <c r="IL120" s="13"/>
      <c r="IM120" s="13"/>
      <c r="IN120" s="13"/>
      <c r="IO120" s="13"/>
      <c r="IP120" s="13"/>
      <c r="IQ120" s="13"/>
      <c r="IR120" s="13"/>
      <c r="IS120" s="13"/>
    </row>
    <row r="121" spans="1:253" customFormat="1" ht="27" customHeight="1">
      <c r="A121" s="10"/>
      <c r="B121" s="10"/>
      <c r="C121" s="10"/>
      <c r="D121" s="4" t="s">
        <v>182</v>
      </c>
      <c r="E121" s="4"/>
      <c r="F121" s="47">
        <v>108</v>
      </c>
      <c r="G121" s="48">
        <f t="shared" ref="G121:M121" si="31">G122+G123</f>
        <v>321</v>
      </c>
      <c r="H121" s="48">
        <f t="shared" si="31"/>
        <v>321</v>
      </c>
      <c r="I121" s="48">
        <f t="shared" si="31"/>
        <v>194</v>
      </c>
      <c r="J121" s="48">
        <f t="shared" si="31"/>
        <v>336</v>
      </c>
      <c r="K121" s="48">
        <f t="shared" si="31"/>
        <v>336</v>
      </c>
      <c r="L121" s="52">
        <f t="shared" si="31"/>
        <v>148</v>
      </c>
      <c r="M121" s="48">
        <f t="shared" si="31"/>
        <v>336</v>
      </c>
      <c r="N121" s="51">
        <f t="shared" si="28"/>
        <v>173.1958762886598</v>
      </c>
      <c r="O121" s="51">
        <f t="shared" si="29"/>
        <v>100</v>
      </c>
      <c r="P121" s="47">
        <f>P122+P123</f>
        <v>56</v>
      </c>
      <c r="Q121" s="51">
        <f>(T121-P121)/3+P121</f>
        <v>149.33333333333331</v>
      </c>
      <c r="R121" s="51">
        <f>(T121-Q121)/2+Q121</f>
        <v>242.66666666666666</v>
      </c>
      <c r="S121" s="48">
        <f>S122+S123</f>
        <v>336</v>
      </c>
      <c r="T121" s="48">
        <f>T122+T123</f>
        <v>336</v>
      </c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  <c r="HF121" s="13"/>
      <c r="HG121" s="13"/>
      <c r="HH121" s="13"/>
      <c r="HI121" s="13"/>
      <c r="HJ121" s="13"/>
      <c r="HK121" s="13"/>
      <c r="HL121" s="13"/>
      <c r="HM121" s="13"/>
      <c r="HN121" s="13"/>
      <c r="HO121" s="13"/>
      <c r="HP121" s="13"/>
      <c r="HQ121" s="13"/>
      <c r="HR121" s="13"/>
      <c r="HS121" s="13"/>
      <c r="HT121" s="13"/>
      <c r="HU121" s="13"/>
      <c r="HV121" s="13"/>
      <c r="HW121" s="13"/>
      <c r="HX121" s="13"/>
      <c r="HY121" s="13"/>
      <c r="HZ121" s="13"/>
      <c r="IA121" s="13"/>
      <c r="IB121" s="13"/>
      <c r="IC121" s="13"/>
      <c r="ID121" s="13"/>
      <c r="IE121" s="13"/>
      <c r="IF121" s="13"/>
      <c r="IG121" s="13"/>
      <c r="IH121" s="13"/>
      <c r="II121" s="13"/>
      <c r="IJ121" s="13"/>
      <c r="IK121" s="13"/>
      <c r="IL121" s="13"/>
      <c r="IM121" s="13"/>
      <c r="IN121" s="13"/>
      <c r="IO121" s="13"/>
      <c r="IP121" s="13"/>
      <c r="IQ121" s="13"/>
      <c r="IR121" s="13"/>
      <c r="IS121" s="13"/>
    </row>
    <row r="122" spans="1:253" customFormat="1" ht="14.25" customHeight="1">
      <c r="A122" s="10"/>
      <c r="B122" s="10"/>
      <c r="C122" s="10"/>
      <c r="D122" s="46"/>
      <c r="E122" s="55" t="s">
        <v>180</v>
      </c>
      <c r="F122" s="47">
        <v>109</v>
      </c>
      <c r="G122" s="48">
        <v>214</v>
      </c>
      <c r="H122" s="48">
        <v>214</v>
      </c>
      <c r="I122" s="48">
        <v>194</v>
      </c>
      <c r="J122" s="48">
        <v>224</v>
      </c>
      <c r="K122" s="48">
        <v>224</v>
      </c>
      <c r="L122" s="52">
        <v>148</v>
      </c>
      <c r="M122" s="48">
        <v>224</v>
      </c>
      <c r="N122" s="51">
        <f t="shared" si="28"/>
        <v>115.46391752577318</v>
      </c>
      <c r="O122" s="51">
        <f t="shared" si="29"/>
        <v>100</v>
      </c>
      <c r="P122" s="47">
        <v>56</v>
      </c>
      <c r="Q122" s="51">
        <f>(T122-P122)/3+P122</f>
        <v>112</v>
      </c>
      <c r="R122" s="51">
        <f>(T122-Q122)/2+Q122</f>
        <v>168</v>
      </c>
      <c r="S122" s="48">
        <v>224</v>
      </c>
      <c r="T122" s="48">
        <v>224</v>
      </c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  <c r="IM122" s="13"/>
      <c r="IN122" s="13"/>
      <c r="IO122" s="13"/>
      <c r="IP122" s="13"/>
      <c r="IQ122" s="13"/>
      <c r="IR122" s="13"/>
      <c r="IS122" s="13"/>
    </row>
    <row r="123" spans="1:253" customFormat="1" ht="14.25" customHeight="1">
      <c r="A123" s="10"/>
      <c r="B123" s="10"/>
      <c r="C123" s="10"/>
      <c r="D123" s="46"/>
      <c r="E123" s="55" t="s">
        <v>181</v>
      </c>
      <c r="F123" s="47">
        <v>110</v>
      </c>
      <c r="G123" s="48">
        <v>107</v>
      </c>
      <c r="H123" s="48">
        <v>107</v>
      </c>
      <c r="I123" s="48">
        <v>0</v>
      </c>
      <c r="J123" s="48">
        <v>112</v>
      </c>
      <c r="K123" s="48">
        <v>112</v>
      </c>
      <c r="L123" s="52"/>
      <c r="M123" s="48">
        <v>112</v>
      </c>
      <c r="N123" s="51"/>
      <c r="O123" s="51">
        <f t="shared" si="29"/>
        <v>100</v>
      </c>
      <c r="P123" s="47">
        <v>0</v>
      </c>
      <c r="Q123" s="51">
        <v>0</v>
      </c>
      <c r="R123" s="51">
        <v>112</v>
      </c>
      <c r="S123" s="48">
        <v>112</v>
      </c>
      <c r="T123" s="48">
        <v>112</v>
      </c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  <c r="IM123" s="13"/>
      <c r="IN123" s="13"/>
      <c r="IO123" s="13"/>
      <c r="IP123" s="13"/>
      <c r="IQ123" s="13"/>
      <c r="IR123" s="13"/>
      <c r="IS123" s="13"/>
    </row>
    <row r="124" spans="1:253" customFormat="1" ht="16.5" customHeight="1">
      <c r="A124" s="10"/>
      <c r="B124" s="10"/>
      <c r="C124" s="10"/>
      <c r="D124" s="4" t="s">
        <v>183</v>
      </c>
      <c r="E124" s="4"/>
      <c r="F124" s="47">
        <v>111</v>
      </c>
      <c r="G124" s="48"/>
      <c r="H124" s="48"/>
      <c r="I124" s="48"/>
      <c r="J124" s="48">
        <v>0</v>
      </c>
      <c r="K124" s="48">
        <v>0</v>
      </c>
      <c r="L124" s="52">
        <v>0</v>
      </c>
      <c r="M124" s="48">
        <v>0</v>
      </c>
      <c r="N124" s="51"/>
      <c r="O124" s="51"/>
      <c r="P124" s="47"/>
      <c r="Q124" s="51">
        <f>(T124-P124)/3+P124</f>
        <v>0</v>
      </c>
      <c r="R124" s="51">
        <f>(T124-Q124)/2+Q124</f>
        <v>0</v>
      </c>
      <c r="S124" s="48">
        <v>0</v>
      </c>
      <c r="T124" s="48">
        <v>0</v>
      </c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13"/>
      <c r="HR124" s="13"/>
      <c r="HS124" s="13"/>
      <c r="HT124" s="13"/>
      <c r="HU124" s="13"/>
      <c r="HV124" s="13"/>
      <c r="HW124" s="13"/>
      <c r="HX124" s="13"/>
      <c r="HY124" s="13"/>
      <c r="HZ124" s="13"/>
      <c r="IA124" s="13"/>
      <c r="IB124" s="13"/>
      <c r="IC124" s="13"/>
      <c r="ID124" s="13"/>
      <c r="IE124" s="13"/>
      <c r="IF124" s="13"/>
      <c r="IG124" s="13"/>
      <c r="IH124" s="13"/>
      <c r="II124" s="13"/>
      <c r="IJ124" s="13"/>
      <c r="IK124" s="13"/>
      <c r="IL124" s="13"/>
      <c r="IM124" s="13"/>
      <c r="IN124" s="13"/>
      <c r="IO124" s="13"/>
      <c r="IP124" s="13"/>
      <c r="IQ124" s="13"/>
      <c r="IR124" s="13"/>
      <c r="IS124" s="13"/>
    </row>
    <row r="125" spans="1:253" customFormat="1" ht="26.25" customHeight="1">
      <c r="A125" s="10"/>
      <c r="B125" s="10"/>
      <c r="C125" s="38"/>
      <c r="D125" s="4" t="s">
        <v>184</v>
      </c>
      <c r="E125" s="4"/>
      <c r="F125" s="47">
        <v>112</v>
      </c>
      <c r="G125" s="48"/>
      <c r="H125" s="48"/>
      <c r="I125" s="48"/>
      <c r="J125" s="48"/>
      <c r="K125" s="48"/>
      <c r="L125" s="52"/>
      <c r="M125" s="48"/>
      <c r="N125" s="51"/>
      <c r="O125" s="51"/>
      <c r="P125" s="47"/>
      <c r="Q125" s="51">
        <f>(T125-P125)/3+P125</f>
        <v>0</v>
      </c>
      <c r="R125" s="51">
        <f>(T125-Q125)/2+Q125</f>
        <v>0</v>
      </c>
      <c r="S125" s="48"/>
      <c r="T125" s="48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  <c r="HF125" s="13"/>
      <c r="HG125" s="13"/>
      <c r="HH125" s="13"/>
      <c r="HI125" s="13"/>
      <c r="HJ125" s="13"/>
      <c r="HK125" s="13"/>
      <c r="HL125" s="13"/>
      <c r="HM125" s="13"/>
      <c r="HN125" s="13"/>
      <c r="HO125" s="13"/>
      <c r="HP125" s="13"/>
      <c r="HQ125" s="13"/>
      <c r="HR125" s="13"/>
      <c r="HS125" s="13"/>
      <c r="HT125" s="13"/>
      <c r="HU125" s="13"/>
      <c r="HV125" s="13"/>
      <c r="HW125" s="13"/>
      <c r="HX125" s="13"/>
      <c r="HY125" s="13"/>
      <c r="HZ125" s="13"/>
      <c r="IA125" s="13"/>
      <c r="IB125" s="13"/>
      <c r="IC125" s="13"/>
      <c r="ID125" s="13"/>
      <c r="IE125" s="13"/>
      <c r="IF125" s="13"/>
      <c r="IG125" s="13"/>
      <c r="IH125" s="13"/>
      <c r="II125" s="13"/>
      <c r="IJ125" s="13"/>
      <c r="IK125" s="13"/>
      <c r="IL125" s="13"/>
      <c r="IM125" s="13"/>
      <c r="IN125" s="13"/>
      <c r="IO125" s="13"/>
      <c r="IP125" s="13"/>
      <c r="IQ125" s="13"/>
      <c r="IR125" s="13"/>
      <c r="IS125" s="13"/>
    </row>
    <row r="126" spans="1:253" customFormat="1" ht="24.75" customHeight="1">
      <c r="A126" s="10"/>
      <c r="B126" s="10"/>
      <c r="C126" s="38" t="s">
        <v>185</v>
      </c>
      <c r="D126" s="4" t="s">
        <v>186</v>
      </c>
      <c r="E126" s="4"/>
      <c r="F126" s="47">
        <v>113</v>
      </c>
      <c r="G126" s="48">
        <v>623</v>
      </c>
      <c r="H126" s="48">
        <v>623</v>
      </c>
      <c r="I126" s="48">
        <v>613</v>
      </c>
      <c r="J126" s="48">
        <v>702</v>
      </c>
      <c r="K126" s="48">
        <v>702</v>
      </c>
      <c r="L126" s="52">
        <v>493</v>
      </c>
      <c r="M126" s="48">
        <v>702</v>
      </c>
      <c r="N126" s="51">
        <f>M126/I126*100</f>
        <v>114.51876019575857</v>
      </c>
      <c r="O126" s="51">
        <f>M126/J126*100</f>
        <v>100</v>
      </c>
      <c r="P126" s="47">
        <v>176</v>
      </c>
      <c r="Q126" s="51">
        <f>(T126-P126)/3+P126</f>
        <v>351.33333333333337</v>
      </c>
      <c r="R126" s="51">
        <f>(T126-Q126)/2+Q126</f>
        <v>526.66666666666674</v>
      </c>
      <c r="S126" s="48">
        <v>702</v>
      </c>
      <c r="T126" s="48">
        <v>702</v>
      </c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  <c r="IO126" s="13"/>
      <c r="IP126" s="13"/>
      <c r="IQ126" s="13"/>
      <c r="IR126" s="13"/>
      <c r="IS126" s="13"/>
    </row>
    <row r="127" spans="1:253" customFormat="1" ht="38.25" customHeight="1">
      <c r="A127" s="10"/>
      <c r="B127" s="10"/>
      <c r="C127" s="7" t="s">
        <v>187</v>
      </c>
      <c r="D127" s="7"/>
      <c r="E127" s="7"/>
      <c r="F127" s="47">
        <v>114</v>
      </c>
      <c r="G127" s="48">
        <f t="shared" ref="G127:M127" si="32">G128+G133+G134+G135</f>
        <v>300</v>
      </c>
      <c r="H127" s="48">
        <f t="shared" si="32"/>
        <v>300</v>
      </c>
      <c r="I127" s="48">
        <f t="shared" si="32"/>
        <v>237</v>
      </c>
      <c r="J127" s="48">
        <f t="shared" si="32"/>
        <v>310</v>
      </c>
      <c r="K127" s="48">
        <f t="shared" si="32"/>
        <v>310</v>
      </c>
      <c r="L127" s="52">
        <f t="shared" si="32"/>
        <v>204</v>
      </c>
      <c r="M127" s="48">
        <f t="shared" si="32"/>
        <v>310</v>
      </c>
      <c r="N127" s="51">
        <f>M127/I127*100</f>
        <v>130.80168776371309</v>
      </c>
      <c r="O127" s="51">
        <f>M127/J127*100</f>
        <v>100</v>
      </c>
      <c r="P127" s="47">
        <f>P128+P131+P132+P133+P134+P135</f>
        <v>79</v>
      </c>
      <c r="Q127" s="51">
        <f>(T127-P127)/3+P127</f>
        <v>156</v>
      </c>
      <c r="R127" s="51">
        <f>(T127-Q127)/2+Q127</f>
        <v>233</v>
      </c>
      <c r="S127" s="48">
        <f>S128+S133+S134+S135</f>
        <v>310</v>
      </c>
      <c r="T127" s="48">
        <f>T128+T133+T134+T135</f>
        <v>310</v>
      </c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  <c r="IO127" s="13"/>
      <c r="IP127" s="13"/>
      <c r="IQ127" s="13"/>
      <c r="IR127" s="13"/>
      <c r="IS127" s="13"/>
    </row>
    <row r="128" spans="1:253" customFormat="1" ht="27.75" customHeight="1">
      <c r="A128" s="10"/>
      <c r="B128" s="10"/>
      <c r="C128" s="38" t="s">
        <v>33</v>
      </c>
      <c r="D128" s="4" t="s">
        <v>188</v>
      </c>
      <c r="E128" s="4"/>
      <c r="F128" s="47">
        <v>115</v>
      </c>
      <c r="G128" s="48">
        <v>30</v>
      </c>
      <c r="H128" s="48">
        <v>30</v>
      </c>
      <c r="I128" s="48">
        <v>0</v>
      </c>
      <c r="J128" s="48">
        <v>30</v>
      </c>
      <c r="K128" s="48">
        <v>30</v>
      </c>
      <c r="L128" s="52">
        <v>16</v>
      </c>
      <c r="M128" s="48">
        <v>30</v>
      </c>
      <c r="N128" s="51"/>
      <c r="O128" s="51">
        <f>M128/J128*100</f>
        <v>100</v>
      </c>
      <c r="P128" s="47">
        <v>8</v>
      </c>
      <c r="Q128" s="51">
        <f>(T128-P128)/3+P128</f>
        <v>15.333333333333332</v>
      </c>
      <c r="R128" s="51">
        <f>(T128-Q128)/2+Q128</f>
        <v>22.666666666666664</v>
      </c>
      <c r="S128" s="48">
        <v>30</v>
      </c>
      <c r="T128" s="48">
        <v>30</v>
      </c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  <c r="IQ128" s="13"/>
      <c r="IR128" s="13"/>
      <c r="IS128" s="13"/>
    </row>
    <row r="129" spans="1:253" customFormat="1" ht="15.75" customHeight="1">
      <c r="A129" s="10"/>
      <c r="B129" s="10"/>
      <c r="C129" s="38"/>
      <c r="D129" s="4" t="s">
        <v>189</v>
      </c>
      <c r="E129" s="4"/>
      <c r="F129" s="47">
        <v>116</v>
      </c>
      <c r="G129" s="48"/>
      <c r="H129" s="48"/>
      <c r="I129" s="48"/>
      <c r="J129" s="48"/>
      <c r="K129" s="48"/>
      <c r="L129" s="52"/>
      <c r="M129" s="48"/>
      <c r="N129" s="51"/>
      <c r="O129" s="51"/>
      <c r="P129" s="47"/>
      <c r="Q129" s="51"/>
      <c r="R129" s="51"/>
      <c r="S129" s="48"/>
      <c r="T129" s="48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  <c r="IO129" s="13"/>
      <c r="IP129" s="13"/>
      <c r="IQ129" s="13"/>
      <c r="IR129" s="13"/>
      <c r="IS129" s="13"/>
    </row>
    <row r="130" spans="1:253" customFormat="1" ht="15.75" customHeight="1">
      <c r="A130" s="10"/>
      <c r="B130" s="10"/>
      <c r="C130" s="38"/>
      <c r="D130" s="4" t="s">
        <v>190</v>
      </c>
      <c r="E130" s="4"/>
      <c r="F130" s="47">
        <v>117</v>
      </c>
      <c r="G130" s="48"/>
      <c r="H130" s="48"/>
      <c r="I130" s="48"/>
      <c r="J130" s="48"/>
      <c r="K130" s="48"/>
      <c r="L130" s="52"/>
      <c r="M130" s="48"/>
      <c r="N130" s="51"/>
      <c r="O130" s="51"/>
      <c r="P130" s="47"/>
      <c r="Q130" s="51"/>
      <c r="R130" s="51"/>
      <c r="S130" s="48"/>
      <c r="T130" s="4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  <c r="IO130" s="13"/>
      <c r="IP130" s="13"/>
      <c r="IQ130" s="13"/>
      <c r="IR130" s="13"/>
      <c r="IS130" s="13"/>
    </row>
    <row r="131" spans="1:253" customFormat="1" ht="15.75" customHeight="1">
      <c r="A131" s="10"/>
      <c r="B131" s="10"/>
      <c r="C131" s="38" t="s">
        <v>43</v>
      </c>
      <c r="D131" s="4" t="s">
        <v>191</v>
      </c>
      <c r="E131" s="4"/>
      <c r="F131" s="47">
        <v>118</v>
      </c>
      <c r="G131" s="48"/>
      <c r="H131" s="48"/>
      <c r="I131" s="48"/>
      <c r="J131" s="48"/>
      <c r="K131" s="48"/>
      <c r="L131" s="52"/>
      <c r="M131" s="48"/>
      <c r="N131" s="51"/>
      <c r="O131" s="51"/>
      <c r="P131" s="47"/>
      <c r="Q131" s="51"/>
      <c r="R131" s="51"/>
      <c r="S131" s="48"/>
      <c r="T131" s="4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</row>
    <row r="132" spans="1:253" customFormat="1" ht="27" customHeight="1">
      <c r="A132" s="10"/>
      <c r="B132" s="10"/>
      <c r="C132" s="38" t="s">
        <v>45</v>
      </c>
      <c r="D132" s="4" t="s">
        <v>192</v>
      </c>
      <c r="E132" s="4"/>
      <c r="F132" s="47">
        <v>119</v>
      </c>
      <c r="G132" s="48"/>
      <c r="H132" s="48"/>
      <c r="I132" s="48"/>
      <c r="J132" s="48"/>
      <c r="K132" s="48"/>
      <c r="L132" s="52"/>
      <c r="M132" s="48"/>
      <c r="N132" s="51"/>
      <c r="O132" s="51"/>
      <c r="P132" s="47"/>
      <c r="Q132" s="51"/>
      <c r="R132" s="51"/>
      <c r="S132" s="48"/>
      <c r="T132" s="4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  <c r="IS132" s="13"/>
    </row>
    <row r="133" spans="1:253" customFormat="1" ht="16.5" customHeight="1">
      <c r="A133" s="10"/>
      <c r="B133" s="10"/>
      <c r="C133" s="38" t="s">
        <v>51</v>
      </c>
      <c r="D133" s="4" t="s">
        <v>147</v>
      </c>
      <c r="E133" s="4"/>
      <c r="F133" s="47">
        <v>120</v>
      </c>
      <c r="G133" s="48">
        <v>50</v>
      </c>
      <c r="H133" s="48">
        <v>50</v>
      </c>
      <c r="I133" s="48">
        <v>49</v>
      </c>
      <c r="J133" s="48">
        <v>50</v>
      </c>
      <c r="K133" s="48">
        <v>50</v>
      </c>
      <c r="L133" s="52">
        <v>17</v>
      </c>
      <c r="M133" s="48">
        <v>50</v>
      </c>
      <c r="N133" s="51">
        <f>M133/I133*100</f>
        <v>102.04081632653062</v>
      </c>
      <c r="O133" s="51">
        <f>M133/J133*100</f>
        <v>100</v>
      </c>
      <c r="P133" s="47">
        <v>13</v>
      </c>
      <c r="Q133" s="51">
        <f>(T133-P133)/3+P133</f>
        <v>25.333333333333336</v>
      </c>
      <c r="R133" s="51">
        <f>(T133-Q133)/2+Q133</f>
        <v>37.666666666666671</v>
      </c>
      <c r="S133" s="48">
        <v>50</v>
      </c>
      <c r="T133" s="48">
        <v>50</v>
      </c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  <c r="IP133" s="13"/>
      <c r="IQ133" s="13"/>
      <c r="IR133" s="13"/>
      <c r="IS133" s="13"/>
    </row>
    <row r="134" spans="1:253" customFormat="1" ht="26.25" customHeight="1">
      <c r="A134" s="10"/>
      <c r="B134" s="10"/>
      <c r="C134" s="38" t="s">
        <v>53</v>
      </c>
      <c r="D134" s="4" t="s">
        <v>193</v>
      </c>
      <c r="E134" s="4"/>
      <c r="F134" s="47">
        <v>121</v>
      </c>
      <c r="G134" s="48">
        <v>220</v>
      </c>
      <c r="H134" s="48">
        <v>220</v>
      </c>
      <c r="I134" s="48">
        <v>217</v>
      </c>
      <c r="J134" s="48">
        <v>230</v>
      </c>
      <c r="K134" s="48">
        <v>230</v>
      </c>
      <c r="L134" s="52">
        <v>171</v>
      </c>
      <c r="M134" s="48">
        <v>230</v>
      </c>
      <c r="N134" s="51">
        <f>M134/I134*100</f>
        <v>105.99078341013825</v>
      </c>
      <c r="O134" s="51">
        <f>M134/J134*100</f>
        <v>100</v>
      </c>
      <c r="P134" s="47">
        <v>58</v>
      </c>
      <c r="Q134" s="51">
        <f>(T134-P134)/3+P134</f>
        <v>115.33333333333334</v>
      </c>
      <c r="R134" s="51">
        <f>(T134-Q134)/2+Q134</f>
        <v>172.66666666666669</v>
      </c>
      <c r="S134" s="48">
        <v>230</v>
      </c>
      <c r="T134" s="48">
        <v>230</v>
      </c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3"/>
      <c r="HC134" s="13"/>
      <c r="HD134" s="13"/>
      <c r="HE134" s="13"/>
      <c r="HF134" s="13"/>
      <c r="HG134" s="13"/>
      <c r="HH134" s="13"/>
      <c r="HI134" s="13"/>
      <c r="HJ134" s="13"/>
      <c r="HK134" s="13"/>
      <c r="HL134" s="13"/>
      <c r="HM134" s="13"/>
      <c r="HN134" s="13"/>
      <c r="HO134" s="13"/>
      <c r="HP134" s="13"/>
      <c r="HQ134" s="13"/>
      <c r="HR134" s="13"/>
      <c r="HS134" s="13"/>
      <c r="HT134" s="13"/>
      <c r="HU134" s="13"/>
      <c r="HV134" s="13"/>
      <c r="HW134" s="13"/>
      <c r="HX134" s="13"/>
      <c r="HY134" s="13"/>
      <c r="HZ134" s="13"/>
      <c r="IA134" s="13"/>
      <c r="IB134" s="13"/>
      <c r="IC134" s="13"/>
      <c r="ID134" s="13"/>
      <c r="IE134" s="13"/>
      <c r="IF134" s="13"/>
      <c r="IG134" s="13"/>
      <c r="IH134" s="13"/>
      <c r="II134" s="13"/>
      <c r="IJ134" s="13"/>
      <c r="IK134" s="13"/>
      <c r="IL134" s="13"/>
      <c r="IM134" s="13"/>
      <c r="IN134" s="13"/>
      <c r="IO134" s="13"/>
      <c r="IP134" s="13"/>
      <c r="IQ134" s="13"/>
      <c r="IR134" s="13"/>
      <c r="IS134" s="13"/>
    </row>
    <row r="135" spans="1:253" customFormat="1" ht="26.25" customHeight="1">
      <c r="A135" s="10"/>
      <c r="B135" s="10"/>
      <c r="C135" s="36" t="s">
        <v>55</v>
      </c>
      <c r="D135" s="8" t="s">
        <v>194</v>
      </c>
      <c r="E135" s="8"/>
      <c r="F135" s="47">
        <v>122</v>
      </c>
      <c r="G135" s="48"/>
      <c r="H135" s="48"/>
      <c r="I135" s="48">
        <v>-29</v>
      </c>
      <c r="J135" s="48"/>
      <c r="K135" s="48"/>
      <c r="L135" s="52"/>
      <c r="M135" s="48"/>
      <c r="N135" s="51">
        <f>M135/I135*100</f>
        <v>0</v>
      </c>
      <c r="O135" s="51"/>
      <c r="P135" s="47"/>
      <c r="Q135" s="51"/>
      <c r="R135" s="51"/>
      <c r="S135" s="48"/>
      <c r="T135" s="4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  <c r="IO135" s="13"/>
      <c r="IP135" s="13"/>
      <c r="IQ135" s="13"/>
      <c r="IR135" s="13"/>
      <c r="IS135" s="13"/>
    </row>
    <row r="136" spans="1:253" customFormat="1" ht="25.5">
      <c r="A136" s="10"/>
      <c r="B136" s="38"/>
      <c r="C136" s="38"/>
      <c r="D136" s="38" t="s">
        <v>57</v>
      </c>
      <c r="E136" s="46" t="s">
        <v>195</v>
      </c>
      <c r="F136" s="47">
        <v>123</v>
      </c>
      <c r="G136" s="48"/>
      <c r="H136" s="48"/>
      <c r="I136" s="48">
        <v>188</v>
      </c>
      <c r="J136" s="48"/>
      <c r="K136" s="48"/>
      <c r="L136" s="52"/>
      <c r="M136" s="48"/>
      <c r="N136" s="51">
        <f>M136/I136*100</f>
        <v>0</v>
      </c>
      <c r="O136" s="51"/>
      <c r="P136" s="47"/>
      <c r="Q136" s="51"/>
      <c r="R136" s="51"/>
      <c r="S136" s="48"/>
      <c r="T136" s="4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  <c r="IQ136" s="13"/>
      <c r="IR136" s="13"/>
      <c r="IS136" s="13"/>
    </row>
    <row r="137" spans="1:253" customFormat="1" ht="38.25">
      <c r="A137" s="10"/>
      <c r="B137" s="38"/>
      <c r="C137" s="38"/>
      <c r="D137" s="38" t="s">
        <v>196</v>
      </c>
      <c r="E137" s="55" t="s">
        <v>197</v>
      </c>
      <c r="F137" s="47">
        <v>124</v>
      </c>
      <c r="G137" s="48"/>
      <c r="H137" s="48"/>
      <c r="I137" s="48"/>
      <c r="J137" s="48"/>
      <c r="K137" s="48"/>
      <c r="L137" s="52"/>
      <c r="M137" s="48"/>
      <c r="N137" s="51"/>
      <c r="O137" s="51"/>
      <c r="P137" s="47"/>
      <c r="Q137" s="51"/>
      <c r="R137" s="51"/>
      <c r="S137" s="48"/>
      <c r="T137" s="4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  <c r="GS137" s="13"/>
      <c r="GT137" s="13"/>
      <c r="GU137" s="13"/>
      <c r="GV137" s="13"/>
      <c r="GW137" s="13"/>
      <c r="GX137" s="13"/>
      <c r="GY137" s="13"/>
      <c r="GZ137" s="13"/>
      <c r="HA137" s="13"/>
      <c r="HB137" s="13"/>
      <c r="HC137" s="13"/>
      <c r="HD137" s="13"/>
      <c r="HE137" s="13"/>
      <c r="HF137" s="13"/>
      <c r="HG137" s="13"/>
      <c r="HH137" s="13"/>
      <c r="HI137" s="13"/>
      <c r="HJ137" s="13"/>
      <c r="HK137" s="13"/>
      <c r="HL137" s="13"/>
      <c r="HM137" s="13"/>
      <c r="HN137" s="13"/>
      <c r="HO137" s="13"/>
      <c r="HP137" s="13"/>
      <c r="HQ137" s="13"/>
      <c r="HR137" s="13"/>
      <c r="HS137" s="13"/>
      <c r="HT137" s="13"/>
      <c r="HU137" s="13"/>
      <c r="HV137" s="13"/>
      <c r="HW137" s="13"/>
      <c r="HX137" s="13"/>
      <c r="HY137" s="13"/>
      <c r="HZ137" s="13"/>
      <c r="IA137" s="13"/>
      <c r="IB137" s="13"/>
      <c r="IC137" s="13"/>
      <c r="ID137" s="13"/>
      <c r="IE137" s="13"/>
      <c r="IF137" s="13"/>
      <c r="IG137" s="13"/>
      <c r="IH137" s="13"/>
      <c r="II137" s="13"/>
      <c r="IJ137" s="13"/>
      <c r="IK137" s="13"/>
      <c r="IL137" s="13"/>
      <c r="IM137" s="13"/>
      <c r="IN137" s="13"/>
      <c r="IO137" s="13"/>
      <c r="IP137" s="13"/>
      <c r="IQ137" s="13"/>
      <c r="IR137" s="13"/>
      <c r="IS137" s="13"/>
    </row>
    <row r="138" spans="1:253" customFormat="1" ht="25.5">
      <c r="A138" s="10"/>
      <c r="B138" s="38"/>
      <c r="C138" s="38"/>
      <c r="D138" s="38" t="s">
        <v>198</v>
      </c>
      <c r="E138" s="55" t="s">
        <v>199</v>
      </c>
      <c r="F138" s="47">
        <v>125</v>
      </c>
      <c r="G138" s="48"/>
      <c r="H138" s="48"/>
      <c r="I138" s="48"/>
      <c r="J138" s="48"/>
      <c r="K138" s="48"/>
      <c r="L138" s="52"/>
      <c r="M138" s="48"/>
      <c r="N138" s="51"/>
      <c r="O138" s="51"/>
      <c r="P138" s="47"/>
      <c r="Q138" s="51"/>
      <c r="R138" s="51"/>
      <c r="S138" s="48"/>
      <c r="T138" s="4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  <c r="IO138" s="13"/>
      <c r="IP138" s="13"/>
      <c r="IQ138" s="13"/>
      <c r="IR138" s="13"/>
      <c r="IS138" s="13"/>
    </row>
    <row r="139" spans="1:253" customFormat="1" ht="29.25" customHeight="1">
      <c r="A139" s="10"/>
      <c r="B139" s="38"/>
      <c r="C139" s="38"/>
      <c r="D139" s="38" t="s">
        <v>59</v>
      </c>
      <c r="E139" s="46" t="s">
        <v>200</v>
      </c>
      <c r="F139" s="47">
        <v>126</v>
      </c>
      <c r="G139" s="48"/>
      <c r="H139" s="48"/>
      <c r="I139" s="48">
        <v>216</v>
      </c>
      <c r="J139" s="48"/>
      <c r="K139" s="48"/>
      <c r="L139" s="52"/>
      <c r="M139" s="48"/>
      <c r="N139" s="51">
        <f>M139/I139*100</f>
        <v>0</v>
      </c>
      <c r="O139" s="51"/>
      <c r="P139" s="47"/>
      <c r="Q139" s="51"/>
      <c r="R139" s="51"/>
      <c r="S139" s="48"/>
      <c r="T139" s="4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  <c r="IM139" s="13"/>
      <c r="IN139" s="13"/>
      <c r="IO139" s="13"/>
      <c r="IP139" s="13"/>
      <c r="IQ139" s="13"/>
      <c r="IR139" s="13"/>
      <c r="IS139" s="13"/>
    </row>
    <row r="140" spans="1:253" customFormat="1" ht="25.5" customHeight="1">
      <c r="A140" s="10"/>
      <c r="B140" s="38"/>
      <c r="C140" s="38"/>
      <c r="D140" s="46" t="s">
        <v>201</v>
      </c>
      <c r="E140" s="46" t="s">
        <v>202</v>
      </c>
      <c r="F140" s="47">
        <v>127</v>
      </c>
      <c r="G140" s="48"/>
      <c r="H140" s="48"/>
      <c r="I140" s="48"/>
      <c r="J140" s="48"/>
      <c r="K140" s="48"/>
      <c r="L140" s="52"/>
      <c r="M140" s="48"/>
      <c r="N140" s="51"/>
      <c r="O140" s="51"/>
      <c r="P140" s="47"/>
      <c r="Q140" s="51"/>
      <c r="R140" s="51"/>
      <c r="S140" s="48"/>
      <c r="T140" s="4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  <c r="GS140" s="13"/>
      <c r="GT140" s="13"/>
      <c r="GU140" s="13"/>
      <c r="GV140" s="13"/>
      <c r="GW140" s="13"/>
      <c r="GX140" s="13"/>
      <c r="GY140" s="13"/>
      <c r="GZ140" s="13"/>
      <c r="HA140" s="13"/>
      <c r="HB140" s="13"/>
      <c r="HC140" s="13"/>
      <c r="HD140" s="13"/>
      <c r="HE140" s="13"/>
      <c r="HF140" s="13"/>
      <c r="HG140" s="13"/>
      <c r="HH140" s="13"/>
      <c r="HI140" s="13"/>
      <c r="HJ140" s="13"/>
      <c r="HK140" s="13"/>
      <c r="HL140" s="13"/>
      <c r="HM140" s="13"/>
      <c r="HN140" s="13"/>
      <c r="HO140" s="13"/>
      <c r="HP140" s="13"/>
      <c r="HQ140" s="13"/>
      <c r="HR140" s="13"/>
      <c r="HS140" s="13"/>
      <c r="HT140" s="13"/>
      <c r="HU140" s="13"/>
      <c r="HV140" s="13"/>
      <c r="HW140" s="13"/>
      <c r="HX140" s="13"/>
      <c r="HY140" s="13"/>
      <c r="HZ140" s="13"/>
      <c r="IA140" s="13"/>
      <c r="IB140" s="13"/>
      <c r="IC140" s="13"/>
      <c r="ID140" s="13"/>
      <c r="IE140" s="13"/>
      <c r="IF140" s="13"/>
      <c r="IG140" s="13"/>
      <c r="IH140" s="13"/>
      <c r="II140" s="13"/>
      <c r="IJ140" s="13"/>
      <c r="IK140" s="13"/>
      <c r="IL140" s="13"/>
      <c r="IM140" s="13"/>
      <c r="IN140" s="13"/>
      <c r="IO140" s="13"/>
      <c r="IP140" s="13"/>
      <c r="IQ140" s="13"/>
      <c r="IR140" s="13"/>
      <c r="IS140" s="13"/>
    </row>
    <row r="141" spans="1:253" customFormat="1" ht="13.5" customHeight="1">
      <c r="A141" s="10"/>
      <c r="B141" s="38"/>
      <c r="C141" s="38"/>
      <c r="D141" s="46"/>
      <c r="E141" s="46" t="s">
        <v>203</v>
      </c>
      <c r="F141" s="47">
        <v>128</v>
      </c>
      <c r="G141" s="48"/>
      <c r="H141" s="48"/>
      <c r="I141" s="48"/>
      <c r="J141" s="48"/>
      <c r="K141" s="48"/>
      <c r="L141" s="52"/>
      <c r="M141" s="48"/>
      <c r="N141" s="51"/>
      <c r="O141" s="51"/>
      <c r="P141" s="47"/>
      <c r="Q141" s="51"/>
      <c r="R141" s="51"/>
      <c r="S141" s="48"/>
      <c r="T141" s="4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  <c r="GL141" s="13"/>
      <c r="GM141" s="13"/>
      <c r="GN141" s="13"/>
      <c r="GO141" s="13"/>
      <c r="GP141" s="13"/>
      <c r="GQ141" s="13"/>
      <c r="GR141" s="13"/>
      <c r="GS141" s="13"/>
      <c r="GT141" s="13"/>
      <c r="GU141" s="13"/>
      <c r="GV141" s="13"/>
      <c r="GW141" s="13"/>
      <c r="GX141" s="13"/>
      <c r="GY141" s="13"/>
      <c r="GZ141" s="13"/>
      <c r="HA141" s="13"/>
      <c r="HB141" s="13"/>
      <c r="HC141" s="13"/>
      <c r="HD141" s="13"/>
      <c r="HE141" s="13"/>
      <c r="HF141" s="13"/>
      <c r="HG141" s="13"/>
      <c r="HH141" s="13"/>
      <c r="HI141" s="13"/>
      <c r="HJ141" s="13"/>
      <c r="HK141" s="13"/>
      <c r="HL141" s="13"/>
      <c r="HM141" s="13"/>
      <c r="HN141" s="13"/>
      <c r="HO141" s="13"/>
      <c r="HP141" s="13"/>
      <c r="HQ141" s="13"/>
      <c r="HR141" s="13"/>
      <c r="HS141" s="13"/>
      <c r="HT141" s="13"/>
      <c r="HU141" s="13"/>
      <c r="HV141" s="13"/>
      <c r="HW141" s="13"/>
      <c r="HX141" s="13"/>
      <c r="HY141" s="13"/>
      <c r="HZ141" s="13"/>
      <c r="IA141" s="13"/>
      <c r="IB141" s="13"/>
      <c r="IC141" s="13"/>
      <c r="ID141" s="13"/>
      <c r="IE141" s="13"/>
      <c r="IF141" s="13"/>
      <c r="IG141" s="13"/>
      <c r="IH141" s="13"/>
      <c r="II141" s="13"/>
      <c r="IJ141" s="13"/>
      <c r="IK141" s="13"/>
      <c r="IL141" s="13"/>
      <c r="IM141" s="13"/>
      <c r="IN141" s="13"/>
      <c r="IO141" s="13"/>
      <c r="IP141" s="13"/>
      <c r="IQ141" s="13"/>
      <c r="IR141" s="13"/>
      <c r="IS141" s="13"/>
    </row>
    <row r="142" spans="1:253" customFormat="1" ht="24" customHeight="1">
      <c r="A142" s="10"/>
      <c r="B142" s="38"/>
      <c r="C142" s="38"/>
      <c r="D142" s="46"/>
      <c r="E142" s="46" t="s">
        <v>204</v>
      </c>
      <c r="F142" s="47">
        <v>129</v>
      </c>
      <c r="G142" s="48"/>
      <c r="H142" s="48"/>
      <c r="I142" s="48"/>
      <c r="J142" s="48"/>
      <c r="K142" s="48"/>
      <c r="L142" s="52"/>
      <c r="M142" s="48"/>
      <c r="N142" s="51"/>
      <c r="O142" s="51"/>
      <c r="P142" s="47"/>
      <c r="Q142" s="51"/>
      <c r="R142" s="51"/>
      <c r="S142" s="48"/>
      <c r="T142" s="4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  <c r="GL142" s="13"/>
      <c r="GM142" s="13"/>
      <c r="GN142" s="13"/>
      <c r="GO142" s="13"/>
      <c r="GP142" s="13"/>
      <c r="GQ142" s="13"/>
      <c r="GR142" s="13"/>
      <c r="GS142" s="13"/>
      <c r="GT142" s="13"/>
      <c r="GU142" s="13"/>
      <c r="GV142" s="13"/>
      <c r="GW142" s="13"/>
      <c r="GX142" s="13"/>
      <c r="GY142" s="13"/>
      <c r="GZ142" s="13"/>
      <c r="HA142" s="13"/>
      <c r="HB142" s="13"/>
      <c r="HC142" s="13"/>
      <c r="HD142" s="13"/>
      <c r="HE142" s="13"/>
      <c r="HF142" s="13"/>
      <c r="HG142" s="13"/>
      <c r="HH142" s="13"/>
      <c r="HI142" s="13"/>
      <c r="HJ142" s="13"/>
      <c r="HK142" s="13"/>
      <c r="HL142" s="13"/>
      <c r="HM142" s="13"/>
      <c r="HN142" s="13"/>
      <c r="HO142" s="13"/>
      <c r="HP142" s="13"/>
      <c r="HQ142" s="13"/>
      <c r="HR142" s="13"/>
      <c r="HS142" s="13"/>
      <c r="HT142" s="13"/>
      <c r="HU142" s="13"/>
      <c r="HV142" s="13"/>
      <c r="HW142" s="13"/>
      <c r="HX142" s="13"/>
      <c r="HY142" s="13"/>
      <c r="HZ142" s="13"/>
      <c r="IA142" s="13"/>
      <c r="IB142" s="13"/>
      <c r="IC142" s="13"/>
      <c r="ID142" s="13"/>
      <c r="IE142" s="13"/>
      <c r="IF142" s="13"/>
      <c r="IG142" s="13"/>
      <c r="IH142" s="13"/>
      <c r="II142" s="13"/>
      <c r="IJ142" s="13"/>
      <c r="IK142" s="13"/>
      <c r="IL142" s="13"/>
      <c r="IM142" s="13"/>
      <c r="IN142" s="13"/>
      <c r="IO142" s="13"/>
      <c r="IP142" s="13"/>
      <c r="IQ142" s="13"/>
      <c r="IR142" s="13"/>
      <c r="IS142" s="13"/>
    </row>
    <row r="143" spans="1:253" customFormat="1" ht="13.5" customHeight="1">
      <c r="A143" s="10"/>
      <c r="B143" s="38"/>
      <c r="C143" s="38"/>
      <c r="D143" s="46"/>
      <c r="E143" s="46" t="s">
        <v>205</v>
      </c>
      <c r="F143" s="47">
        <v>130</v>
      </c>
      <c r="G143" s="48"/>
      <c r="H143" s="48"/>
      <c r="I143" s="48"/>
      <c r="J143" s="48"/>
      <c r="K143" s="48"/>
      <c r="L143" s="52"/>
      <c r="M143" s="48"/>
      <c r="N143" s="51"/>
      <c r="O143" s="51"/>
      <c r="P143" s="47"/>
      <c r="Q143" s="51"/>
      <c r="R143" s="51"/>
      <c r="S143" s="48"/>
      <c r="T143" s="4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  <c r="IM143" s="13"/>
      <c r="IN143" s="13"/>
      <c r="IO143" s="13"/>
      <c r="IP143" s="13"/>
      <c r="IQ143" s="13"/>
      <c r="IR143" s="13"/>
      <c r="IS143" s="13"/>
    </row>
    <row r="144" spans="1:253" customFormat="1" ht="25.5" customHeight="1">
      <c r="A144" s="10"/>
      <c r="B144" s="38">
        <v>2</v>
      </c>
      <c r="C144" s="38"/>
      <c r="D144" s="4" t="s">
        <v>206</v>
      </c>
      <c r="E144" s="4"/>
      <c r="F144" s="47">
        <v>131</v>
      </c>
      <c r="G144" s="48"/>
      <c r="H144" s="48"/>
      <c r="I144" s="48"/>
      <c r="J144" s="48"/>
      <c r="K144" s="48"/>
      <c r="L144" s="52"/>
      <c r="M144" s="48"/>
      <c r="N144" s="51"/>
      <c r="O144" s="51"/>
      <c r="P144" s="47"/>
      <c r="Q144" s="51"/>
      <c r="R144" s="51"/>
      <c r="S144" s="48"/>
      <c r="T144" s="4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  <c r="GS144" s="13"/>
      <c r="GT144" s="13"/>
      <c r="GU144" s="13"/>
      <c r="GV144" s="13"/>
      <c r="GW144" s="13"/>
      <c r="GX144" s="13"/>
      <c r="GY144" s="13"/>
      <c r="GZ144" s="13"/>
      <c r="HA144" s="13"/>
      <c r="HB144" s="13"/>
      <c r="HC144" s="13"/>
      <c r="HD144" s="13"/>
      <c r="HE144" s="13"/>
      <c r="HF144" s="13"/>
      <c r="HG144" s="13"/>
      <c r="HH144" s="13"/>
      <c r="HI144" s="13"/>
      <c r="HJ144" s="13"/>
      <c r="HK144" s="13"/>
      <c r="HL144" s="13"/>
      <c r="HM144" s="13"/>
      <c r="HN144" s="13"/>
      <c r="HO144" s="13"/>
      <c r="HP144" s="13"/>
      <c r="HQ144" s="13"/>
      <c r="HR144" s="13"/>
      <c r="HS144" s="13"/>
      <c r="HT144" s="13"/>
      <c r="HU144" s="13"/>
      <c r="HV144" s="13"/>
      <c r="HW144" s="13"/>
      <c r="HX144" s="13"/>
      <c r="HY144" s="13"/>
      <c r="HZ144" s="13"/>
      <c r="IA144" s="13"/>
      <c r="IB144" s="13"/>
      <c r="IC144" s="13"/>
      <c r="ID144" s="13"/>
      <c r="IE144" s="13"/>
      <c r="IF144" s="13"/>
      <c r="IG144" s="13"/>
      <c r="IH144" s="13"/>
      <c r="II144" s="13"/>
      <c r="IJ144" s="13"/>
      <c r="IK144" s="13"/>
      <c r="IL144" s="13"/>
      <c r="IM144" s="13"/>
      <c r="IN144" s="13"/>
      <c r="IO144" s="13"/>
      <c r="IP144" s="13"/>
      <c r="IQ144" s="13"/>
      <c r="IR144" s="13"/>
      <c r="IS144" s="13"/>
    </row>
    <row r="145" spans="1:253" customFormat="1" ht="25.5" customHeight="1">
      <c r="A145" s="10"/>
      <c r="B145" s="10"/>
      <c r="C145" s="38" t="s">
        <v>33</v>
      </c>
      <c r="D145" s="4" t="s">
        <v>207</v>
      </c>
      <c r="E145" s="4"/>
      <c r="F145" s="47">
        <v>132</v>
      </c>
      <c r="G145" s="48"/>
      <c r="H145" s="48"/>
      <c r="I145" s="48"/>
      <c r="J145" s="48"/>
      <c r="K145" s="48"/>
      <c r="L145" s="52"/>
      <c r="M145" s="48"/>
      <c r="N145" s="51"/>
      <c r="O145" s="51"/>
      <c r="P145" s="47"/>
      <c r="Q145" s="51"/>
      <c r="R145" s="51"/>
      <c r="S145" s="48"/>
      <c r="T145" s="4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  <c r="GL145" s="13"/>
      <c r="GM145" s="13"/>
      <c r="GN145" s="13"/>
      <c r="GO145" s="13"/>
      <c r="GP145" s="13"/>
      <c r="GQ145" s="13"/>
      <c r="GR145" s="13"/>
      <c r="GS145" s="13"/>
      <c r="GT145" s="13"/>
      <c r="GU145" s="13"/>
      <c r="GV145" s="13"/>
      <c r="GW145" s="13"/>
      <c r="GX145" s="13"/>
      <c r="GY145" s="13"/>
      <c r="GZ145" s="13"/>
      <c r="HA145" s="13"/>
      <c r="HB145" s="13"/>
      <c r="HC145" s="13"/>
      <c r="HD145" s="13"/>
      <c r="HE145" s="13"/>
      <c r="HF145" s="13"/>
      <c r="HG145" s="13"/>
      <c r="HH145" s="13"/>
      <c r="HI145" s="13"/>
      <c r="HJ145" s="13"/>
      <c r="HK145" s="13"/>
      <c r="HL145" s="13"/>
      <c r="HM145" s="13"/>
      <c r="HN145" s="13"/>
      <c r="HO145" s="13"/>
      <c r="HP145" s="13"/>
      <c r="HQ145" s="13"/>
      <c r="HR145" s="13"/>
      <c r="HS145" s="13"/>
      <c r="HT145" s="13"/>
      <c r="HU145" s="13"/>
      <c r="HV145" s="13"/>
      <c r="HW145" s="13"/>
      <c r="HX145" s="13"/>
      <c r="HY145" s="13"/>
      <c r="HZ145" s="13"/>
      <c r="IA145" s="13"/>
      <c r="IB145" s="13"/>
      <c r="IC145" s="13"/>
      <c r="ID145" s="13"/>
      <c r="IE145" s="13"/>
      <c r="IF145" s="13"/>
      <c r="IG145" s="13"/>
      <c r="IH145" s="13"/>
      <c r="II145" s="13"/>
      <c r="IJ145" s="13"/>
      <c r="IK145" s="13"/>
      <c r="IL145" s="13"/>
      <c r="IM145" s="13"/>
      <c r="IN145" s="13"/>
      <c r="IO145" s="13"/>
      <c r="IP145" s="13"/>
      <c r="IQ145" s="13"/>
      <c r="IR145" s="13"/>
      <c r="IS145" s="13"/>
    </row>
    <row r="146" spans="1:253" customFormat="1" ht="15.75" customHeight="1">
      <c r="A146" s="10"/>
      <c r="B146" s="10"/>
      <c r="C146" s="38"/>
      <c r="D146" s="46" t="s">
        <v>35</v>
      </c>
      <c r="E146" s="46" t="s">
        <v>208</v>
      </c>
      <c r="F146" s="47">
        <v>133</v>
      </c>
      <c r="G146" s="48"/>
      <c r="H146" s="48"/>
      <c r="I146" s="48"/>
      <c r="J146" s="48"/>
      <c r="K146" s="48"/>
      <c r="L146" s="52"/>
      <c r="M146" s="48"/>
      <c r="N146" s="51"/>
      <c r="O146" s="51"/>
      <c r="P146" s="47"/>
      <c r="Q146" s="51"/>
      <c r="R146" s="51"/>
      <c r="S146" s="48"/>
      <c r="T146" s="4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  <c r="GL146" s="13"/>
      <c r="GM146" s="13"/>
      <c r="GN146" s="13"/>
      <c r="GO146" s="13"/>
      <c r="GP146" s="13"/>
      <c r="GQ146" s="13"/>
      <c r="GR146" s="13"/>
      <c r="GS146" s="13"/>
      <c r="GT146" s="13"/>
      <c r="GU146" s="13"/>
      <c r="GV146" s="13"/>
      <c r="GW146" s="13"/>
      <c r="GX146" s="13"/>
      <c r="GY146" s="13"/>
      <c r="GZ146" s="13"/>
      <c r="HA146" s="13"/>
      <c r="HB146" s="13"/>
      <c r="HC146" s="13"/>
      <c r="HD146" s="13"/>
      <c r="HE146" s="13"/>
      <c r="HF146" s="13"/>
      <c r="HG146" s="13"/>
      <c r="HH146" s="13"/>
      <c r="HI146" s="13"/>
      <c r="HJ146" s="13"/>
      <c r="HK146" s="13"/>
      <c r="HL146" s="13"/>
      <c r="HM146" s="13"/>
      <c r="HN146" s="13"/>
      <c r="HO146" s="13"/>
      <c r="HP146" s="13"/>
      <c r="HQ146" s="13"/>
      <c r="HR146" s="13"/>
      <c r="HS146" s="13"/>
      <c r="HT146" s="13"/>
      <c r="HU146" s="13"/>
      <c r="HV146" s="13"/>
      <c r="HW146" s="13"/>
      <c r="HX146" s="13"/>
      <c r="HY146" s="13"/>
      <c r="HZ146" s="13"/>
      <c r="IA146" s="13"/>
      <c r="IB146" s="13"/>
      <c r="IC146" s="13"/>
      <c r="ID146" s="13"/>
      <c r="IE146" s="13"/>
      <c r="IF146" s="13"/>
      <c r="IG146" s="13"/>
      <c r="IH146" s="13"/>
      <c r="II146" s="13"/>
      <c r="IJ146" s="13"/>
      <c r="IK146" s="13"/>
      <c r="IL146" s="13"/>
      <c r="IM146" s="13"/>
      <c r="IN146" s="13"/>
      <c r="IO146" s="13"/>
      <c r="IP146" s="13"/>
      <c r="IQ146" s="13"/>
      <c r="IR146" s="13"/>
      <c r="IS146" s="13"/>
    </row>
    <row r="147" spans="1:253" customFormat="1" ht="16.5" customHeight="1">
      <c r="A147" s="10"/>
      <c r="B147" s="10"/>
      <c r="C147" s="38"/>
      <c r="D147" s="46" t="s">
        <v>37</v>
      </c>
      <c r="E147" s="46" t="s">
        <v>209</v>
      </c>
      <c r="F147" s="47">
        <v>134</v>
      </c>
      <c r="G147" s="48"/>
      <c r="H147" s="48"/>
      <c r="I147" s="48"/>
      <c r="J147" s="48"/>
      <c r="K147" s="48"/>
      <c r="L147" s="52"/>
      <c r="M147" s="48"/>
      <c r="N147" s="51"/>
      <c r="O147" s="51"/>
      <c r="P147" s="47"/>
      <c r="Q147" s="51"/>
      <c r="R147" s="51"/>
      <c r="S147" s="48"/>
      <c r="T147" s="4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N147" s="13"/>
      <c r="FO147" s="13"/>
      <c r="FP147" s="13"/>
      <c r="FQ147" s="13"/>
      <c r="FR147" s="13"/>
      <c r="FS147" s="13"/>
      <c r="FT147" s="13"/>
      <c r="FU147" s="13"/>
      <c r="FV147" s="13"/>
      <c r="FW147" s="13"/>
      <c r="FX147" s="13"/>
      <c r="FY147" s="13"/>
      <c r="FZ147" s="13"/>
      <c r="GA147" s="13"/>
      <c r="GB147" s="13"/>
      <c r="GC147" s="13"/>
      <c r="GD147" s="13"/>
      <c r="GE147" s="13"/>
      <c r="GF147" s="13"/>
      <c r="GG147" s="13"/>
      <c r="GH147" s="13"/>
      <c r="GI147" s="13"/>
      <c r="GJ147" s="13"/>
      <c r="GK147" s="13"/>
      <c r="GL147" s="13"/>
      <c r="GM147" s="13"/>
      <c r="GN147" s="13"/>
      <c r="GO147" s="13"/>
      <c r="GP147" s="13"/>
      <c r="GQ147" s="13"/>
      <c r="GR147" s="13"/>
      <c r="GS147" s="13"/>
      <c r="GT147" s="13"/>
      <c r="GU147" s="13"/>
      <c r="GV147" s="13"/>
      <c r="GW147" s="13"/>
      <c r="GX147" s="13"/>
      <c r="GY147" s="13"/>
      <c r="GZ147" s="13"/>
      <c r="HA147" s="13"/>
      <c r="HB147" s="13"/>
      <c r="HC147" s="13"/>
      <c r="HD147" s="13"/>
      <c r="HE147" s="13"/>
      <c r="HF147" s="13"/>
      <c r="HG147" s="13"/>
      <c r="HH147" s="13"/>
      <c r="HI147" s="13"/>
      <c r="HJ147" s="13"/>
      <c r="HK147" s="13"/>
      <c r="HL147" s="13"/>
      <c r="HM147" s="13"/>
      <c r="HN147" s="13"/>
      <c r="HO147" s="13"/>
      <c r="HP147" s="13"/>
      <c r="HQ147" s="13"/>
      <c r="HR147" s="13"/>
      <c r="HS147" s="13"/>
      <c r="HT147" s="13"/>
      <c r="HU147" s="13"/>
      <c r="HV147" s="13"/>
      <c r="HW147" s="13"/>
      <c r="HX147" s="13"/>
      <c r="HY147" s="13"/>
      <c r="HZ147" s="13"/>
      <c r="IA147" s="13"/>
      <c r="IB147" s="13"/>
      <c r="IC147" s="13"/>
      <c r="ID147" s="13"/>
      <c r="IE147" s="13"/>
      <c r="IF147" s="13"/>
      <c r="IG147" s="13"/>
      <c r="IH147" s="13"/>
      <c r="II147" s="13"/>
      <c r="IJ147" s="13"/>
      <c r="IK147" s="13"/>
      <c r="IL147" s="13"/>
      <c r="IM147" s="13"/>
      <c r="IN147" s="13"/>
      <c r="IO147" s="13"/>
      <c r="IP147" s="13"/>
      <c r="IQ147" s="13"/>
      <c r="IR147" s="13"/>
      <c r="IS147" s="13"/>
    </row>
    <row r="148" spans="1:253" customFormat="1" ht="25.5" customHeight="1">
      <c r="A148" s="10"/>
      <c r="B148" s="10"/>
      <c r="C148" s="38" t="s">
        <v>43</v>
      </c>
      <c r="D148" s="4" t="s">
        <v>210</v>
      </c>
      <c r="E148" s="4"/>
      <c r="F148" s="47">
        <v>135</v>
      </c>
      <c r="G148" s="48"/>
      <c r="H148" s="48"/>
      <c r="I148" s="48"/>
      <c r="J148" s="48"/>
      <c r="K148" s="48"/>
      <c r="L148" s="52"/>
      <c r="M148" s="48"/>
      <c r="N148" s="51"/>
      <c r="O148" s="51"/>
      <c r="P148" s="56"/>
      <c r="Q148" s="51"/>
      <c r="R148" s="51"/>
      <c r="S148" s="48"/>
      <c r="T148" s="4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  <c r="GJ148" s="13"/>
      <c r="GK148" s="13"/>
      <c r="GL148" s="13"/>
      <c r="GM148" s="13"/>
      <c r="GN148" s="13"/>
      <c r="GO148" s="13"/>
      <c r="GP148" s="13"/>
      <c r="GQ148" s="13"/>
      <c r="GR148" s="13"/>
      <c r="GS148" s="13"/>
      <c r="GT148" s="13"/>
      <c r="GU148" s="13"/>
      <c r="GV148" s="13"/>
      <c r="GW148" s="13"/>
      <c r="GX148" s="13"/>
      <c r="GY148" s="13"/>
      <c r="GZ148" s="13"/>
      <c r="HA148" s="13"/>
      <c r="HB148" s="13"/>
      <c r="HC148" s="13"/>
      <c r="HD148" s="13"/>
      <c r="HE148" s="13"/>
      <c r="HF148" s="13"/>
      <c r="HG148" s="13"/>
      <c r="HH148" s="13"/>
      <c r="HI148" s="13"/>
      <c r="HJ148" s="13"/>
      <c r="HK148" s="13"/>
      <c r="HL148" s="13"/>
      <c r="HM148" s="13"/>
      <c r="HN148" s="13"/>
      <c r="HO148" s="13"/>
      <c r="HP148" s="13"/>
      <c r="HQ148" s="13"/>
      <c r="HR148" s="13"/>
      <c r="HS148" s="13"/>
      <c r="HT148" s="13"/>
      <c r="HU148" s="13"/>
      <c r="HV148" s="13"/>
      <c r="HW148" s="13"/>
      <c r="HX148" s="13"/>
      <c r="HY148" s="13"/>
      <c r="HZ148" s="13"/>
      <c r="IA148" s="13"/>
      <c r="IB148" s="13"/>
      <c r="IC148" s="13"/>
      <c r="ID148" s="13"/>
      <c r="IE148" s="13"/>
      <c r="IF148" s="13"/>
      <c r="IG148" s="13"/>
      <c r="IH148" s="13"/>
      <c r="II148" s="13"/>
      <c r="IJ148" s="13"/>
      <c r="IK148" s="13"/>
      <c r="IL148" s="13"/>
      <c r="IM148" s="13"/>
      <c r="IN148" s="13"/>
      <c r="IO148" s="13"/>
      <c r="IP148" s="13"/>
      <c r="IQ148" s="13"/>
      <c r="IR148" s="13"/>
      <c r="IS148" s="13"/>
    </row>
    <row r="149" spans="1:253" customFormat="1" ht="15.75" customHeight="1">
      <c r="A149" s="10"/>
      <c r="B149" s="10"/>
      <c r="C149" s="38"/>
      <c r="D149" s="46" t="s">
        <v>83</v>
      </c>
      <c r="E149" s="46" t="s">
        <v>208</v>
      </c>
      <c r="F149" s="47">
        <v>136</v>
      </c>
      <c r="G149" s="57"/>
      <c r="H149" s="57"/>
      <c r="I149" s="57"/>
      <c r="J149" s="57"/>
      <c r="K149" s="57"/>
      <c r="L149" s="58"/>
      <c r="M149" s="57"/>
      <c r="N149" s="51"/>
      <c r="O149" s="51"/>
      <c r="P149" s="56"/>
      <c r="Q149" s="51"/>
      <c r="R149" s="51"/>
      <c r="S149" s="57"/>
      <c r="T149" s="5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  <c r="HF149" s="13"/>
      <c r="HG149" s="13"/>
      <c r="HH149" s="13"/>
      <c r="HI149" s="13"/>
      <c r="HJ149" s="13"/>
      <c r="HK149" s="13"/>
      <c r="HL149" s="13"/>
      <c r="HM149" s="13"/>
      <c r="HN149" s="13"/>
      <c r="HO149" s="13"/>
      <c r="HP149" s="13"/>
      <c r="HQ149" s="13"/>
      <c r="HR149" s="13"/>
      <c r="HS149" s="13"/>
      <c r="HT149" s="13"/>
      <c r="HU149" s="13"/>
      <c r="HV149" s="13"/>
      <c r="HW149" s="13"/>
      <c r="HX149" s="13"/>
      <c r="HY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  <c r="IM149" s="13"/>
      <c r="IN149" s="13"/>
      <c r="IO149" s="13"/>
      <c r="IP149" s="13"/>
      <c r="IQ149" s="13"/>
      <c r="IR149" s="13"/>
      <c r="IS149" s="13"/>
    </row>
    <row r="150" spans="1:253" customFormat="1" ht="15.75" customHeight="1">
      <c r="A150" s="10"/>
      <c r="B150" s="10"/>
      <c r="C150" s="38"/>
      <c r="D150" s="46" t="s">
        <v>85</v>
      </c>
      <c r="E150" s="46" t="s">
        <v>209</v>
      </c>
      <c r="F150" s="47">
        <v>137</v>
      </c>
      <c r="G150" s="57"/>
      <c r="H150" s="57"/>
      <c r="I150" s="57"/>
      <c r="J150" s="57"/>
      <c r="K150" s="57"/>
      <c r="L150" s="58"/>
      <c r="M150" s="57"/>
      <c r="N150" s="51"/>
      <c r="O150" s="51"/>
      <c r="P150" s="59"/>
      <c r="Q150" s="51"/>
      <c r="R150" s="51"/>
      <c r="S150" s="57"/>
      <c r="T150" s="5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GW150" s="13"/>
      <c r="GX150" s="13"/>
      <c r="GY150" s="13"/>
      <c r="GZ150" s="13"/>
      <c r="HA150" s="13"/>
      <c r="HB150" s="13"/>
      <c r="HC150" s="13"/>
      <c r="HD150" s="13"/>
      <c r="HE150" s="13"/>
      <c r="HF150" s="13"/>
      <c r="HG150" s="13"/>
      <c r="HH150" s="13"/>
      <c r="HI150" s="13"/>
      <c r="HJ150" s="13"/>
      <c r="HK150" s="13"/>
      <c r="HL150" s="13"/>
      <c r="HM150" s="13"/>
      <c r="HN150" s="13"/>
      <c r="HO150" s="13"/>
      <c r="HP150" s="13"/>
      <c r="HQ150" s="13"/>
      <c r="HR150" s="13"/>
      <c r="HS150" s="13"/>
      <c r="HT150" s="13"/>
      <c r="HU150" s="13"/>
      <c r="HV150" s="13"/>
      <c r="HW150" s="13"/>
      <c r="HX150" s="13"/>
      <c r="HY150" s="13"/>
      <c r="HZ150" s="13"/>
      <c r="IA150" s="13"/>
      <c r="IB150" s="13"/>
      <c r="IC150" s="13"/>
      <c r="ID150" s="13"/>
      <c r="IE150" s="13"/>
      <c r="IF150" s="13"/>
      <c r="IG150" s="13"/>
      <c r="IH150" s="13"/>
      <c r="II150" s="13"/>
      <c r="IJ150" s="13"/>
      <c r="IK150" s="13"/>
      <c r="IL150" s="13"/>
      <c r="IM150" s="13"/>
      <c r="IN150" s="13"/>
      <c r="IO150" s="13"/>
      <c r="IP150" s="13"/>
      <c r="IQ150" s="13"/>
      <c r="IR150" s="13"/>
      <c r="IS150" s="13"/>
    </row>
    <row r="151" spans="1:253" customFormat="1" ht="13.5" customHeight="1">
      <c r="A151" s="10"/>
      <c r="B151" s="10"/>
      <c r="C151" s="38" t="s">
        <v>45</v>
      </c>
      <c r="D151" s="4" t="s">
        <v>211</v>
      </c>
      <c r="E151" s="4"/>
      <c r="F151" s="47">
        <v>138</v>
      </c>
      <c r="G151" s="60"/>
      <c r="H151" s="60"/>
      <c r="I151" s="60"/>
      <c r="J151" s="61"/>
      <c r="K151" s="61"/>
      <c r="L151" s="62"/>
      <c r="M151" s="61"/>
      <c r="N151" s="51"/>
      <c r="O151" s="51"/>
      <c r="P151" s="59"/>
      <c r="Q151" s="51"/>
      <c r="R151" s="51"/>
      <c r="S151" s="61"/>
      <c r="T151" s="6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  <c r="GL151" s="13"/>
      <c r="GM151" s="13"/>
      <c r="GN151" s="13"/>
      <c r="GO151" s="13"/>
      <c r="GP151" s="13"/>
      <c r="GQ151" s="13"/>
      <c r="GR151" s="13"/>
      <c r="GS151" s="13"/>
      <c r="GT151" s="13"/>
      <c r="GU151" s="13"/>
      <c r="GV151" s="13"/>
      <c r="GW151" s="13"/>
      <c r="GX151" s="13"/>
      <c r="GY151" s="13"/>
      <c r="GZ151" s="13"/>
      <c r="HA151" s="13"/>
      <c r="HB151" s="13"/>
      <c r="HC151" s="13"/>
      <c r="HD151" s="13"/>
      <c r="HE151" s="13"/>
      <c r="HF151" s="13"/>
      <c r="HG151" s="13"/>
      <c r="HH151" s="13"/>
      <c r="HI151" s="13"/>
      <c r="HJ151" s="13"/>
      <c r="HK151" s="13"/>
      <c r="HL151" s="13"/>
      <c r="HM151" s="13"/>
      <c r="HN151" s="13"/>
      <c r="HO151" s="13"/>
      <c r="HP151" s="13"/>
      <c r="HQ151" s="13"/>
      <c r="HR151" s="13"/>
      <c r="HS151" s="13"/>
      <c r="HT151" s="13"/>
      <c r="HU151" s="13"/>
      <c r="HV151" s="13"/>
      <c r="HW151" s="13"/>
      <c r="HX151" s="13"/>
      <c r="HY151" s="13"/>
      <c r="HZ151" s="13"/>
      <c r="IA151" s="13"/>
      <c r="IB151" s="13"/>
      <c r="IC151" s="13"/>
      <c r="ID151" s="13"/>
      <c r="IE151" s="13"/>
      <c r="IF151" s="13"/>
      <c r="IG151" s="13"/>
      <c r="IH151" s="13"/>
      <c r="II151" s="13"/>
      <c r="IJ151" s="13"/>
      <c r="IK151" s="13"/>
      <c r="IL151" s="13"/>
      <c r="IM151" s="13"/>
      <c r="IN151" s="13"/>
      <c r="IO151" s="13"/>
      <c r="IP151" s="13"/>
      <c r="IQ151" s="13"/>
      <c r="IR151" s="13"/>
      <c r="IS151" s="13"/>
    </row>
    <row r="152" spans="1:253" customFormat="1" ht="15.75" customHeight="1">
      <c r="A152" s="10"/>
      <c r="B152" s="38">
        <v>3</v>
      </c>
      <c r="C152" s="38"/>
      <c r="D152" s="4" t="s">
        <v>212</v>
      </c>
      <c r="E152" s="4"/>
      <c r="F152" s="47">
        <v>139</v>
      </c>
      <c r="G152" s="60"/>
      <c r="H152" s="60"/>
      <c r="I152" s="60"/>
      <c r="J152" s="61"/>
      <c r="K152" s="61"/>
      <c r="L152" s="62"/>
      <c r="M152" s="61"/>
      <c r="N152" s="51"/>
      <c r="O152" s="51"/>
      <c r="P152" s="59"/>
      <c r="Q152" s="51"/>
      <c r="R152" s="51"/>
      <c r="S152" s="61"/>
      <c r="T152" s="6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  <c r="IM152" s="13"/>
      <c r="IN152" s="13"/>
      <c r="IO152" s="13"/>
      <c r="IP152" s="13"/>
      <c r="IQ152" s="13"/>
      <c r="IR152" s="13"/>
      <c r="IS152" s="13"/>
    </row>
    <row r="153" spans="1:253" customFormat="1" ht="15.75" customHeight="1">
      <c r="A153" s="38"/>
      <c r="B153" s="38"/>
      <c r="C153" s="38"/>
      <c r="D153" s="46"/>
      <c r="E153" s="46"/>
      <c r="F153" s="47"/>
      <c r="G153" s="60"/>
      <c r="H153" s="60"/>
      <c r="I153" s="60"/>
      <c r="J153" s="61"/>
      <c r="K153" s="61"/>
      <c r="L153" s="62"/>
      <c r="M153" s="61"/>
      <c r="N153" s="51"/>
      <c r="O153" s="51"/>
      <c r="P153" s="59"/>
      <c r="Q153" s="51"/>
      <c r="R153" s="51"/>
      <c r="S153" s="61"/>
      <c r="T153" s="6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  <c r="FQ153" s="13"/>
      <c r="FR153" s="13"/>
      <c r="FS153" s="13"/>
      <c r="FT153" s="13"/>
      <c r="FU153" s="13"/>
      <c r="FV153" s="13"/>
      <c r="FW153" s="13"/>
      <c r="FX153" s="13"/>
      <c r="FY153" s="13"/>
      <c r="FZ153" s="13"/>
      <c r="GA153" s="13"/>
      <c r="GB153" s="13"/>
      <c r="GC153" s="13"/>
      <c r="GD153" s="13"/>
      <c r="GE153" s="13"/>
      <c r="GF153" s="13"/>
      <c r="GG153" s="13"/>
      <c r="GH153" s="13"/>
      <c r="GI153" s="13"/>
      <c r="GJ153" s="13"/>
      <c r="GK153" s="13"/>
      <c r="GL153" s="13"/>
      <c r="GM153" s="13"/>
      <c r="GN153" s="13"/>
      <c r="GO153" s="13"/>
      <c r="GP153" s="13"/>
      <c r="GQ153" s="13"/>
      <c r="GR153" s="13"/>
      <c r="GS153" s="13"/>
      <c r="GT153" s="13"/>
      <c r="GU153" s="13"/>
      <c r="GV153" s="13"/>
      <c r="GW153" s="13"/>
      <c r="GX153" s="13"/>
      <c r="GY153" s="13"/>
      <c r="GZ153" s="13"/>
      <c r="HA153" s="13"/>
      <c r="HB153" s="13"/>
      <c r="HC153" s="13"/>
      <c r="HD153" s="13"/>
      <c r="HE153" s="13"/>
      <c r="HF153" s="13"/>
      <c r="HG153" s="13"/>
      <c r="HH153" s="13"/>
      <c r="HI153" s="13"/>
      <c r="HJ153" s="13"/>
      <c r="HK153" s="13"/>
      <c r="HL153" s="13"/>
      <c r="HM153" s="13"/>
      <c r="HN153" s="13"/>
      <c r="HO153" s="13"/>
      <c r="HP153" s="13"/>
      <c r="HQ153" s="13"/>
      <c r="HR153" s="13"/>
      <c r="HS153" s="13"/>
      <c r="HT153" s="13"/>
      <c r="HU153" s="13"/>
      <c r="HV153" s="13"/>
      <c r="HW153" s="13"/>
      <c r="HX153" s="13"/>
      <c r="HY153" s="13"/>
      <c r="HZ153" s="13"/>
      <c r="IA153" s="13"/>
      <c r="IB153" s="13"/>
      <c r="IC153" s="13"/>
      <c r="ID153" s="13"/>
      <c r="IE153" s="13"/>
      <c r="IF153" s="13"/>
      <c r="IG153" s="13"/>
      <c r="IH153" s="13"/>
      <c r="II153" s="13"/>
      <c r="IJ153" s="13"/>
      <c r="IK153" s="13"/>
      <c r="IL153" s="13"/>
      <c r="IM153" s="13"/>
      <c r="IN153" s="13"/>
      <c r="IO153" s="13"/>
      <c r="IP153" s="13"/>
      <c r="IQ153" s="13"/>
      <c r="IR153" s="13"/>
      <c r="IS153" s="13"/>
    </row>
    <row r="154" spans="1:253" customFormat="1" ht="30" customHeight="1">
      <c r="A154" s="38" t="s">
        <v>213</v>
      </c>
      <c r="B154" s="38"/>
      <c r="C154" s="38"/>
      <c r="D154" s="4" t="s">
        <v>214</v>
      </c>
      <c r="E154" s="4"/>
      <c r="F154" s="47">
        <v>140</v>
      </c>
      <c r="G154" s="48">
        <f t="shared" ref="G154:M154" si="33">G14-G42</f>
        <v>150</v>
      </c>
      <c r="H154" s="48">
        <f t="shared" si="33"/>
        <v>150</v>
      </c>
      <c r="I154" s="48">
        <f t="shared" si="33"/>
        <v>223</v>
      </c>
      <c r="J154" s="48">
        <f t="shared" si="33"/>
        <v>250</v>
      </c>
      <c r="K154" s="48">
        <f t="shared" si="33"/>
        <v>250</v>
      </c>
      <c r="L154" s="52">
        <f t="shared" si="33"/>
        <v>-2589</v>
      </c>
      <c r="M154" s="48">
        <f t="shared" si="33"/>
        <v>250</v>
      </c>
      <c r="N154" s="51">
        <f>M154/I154*100</f>
        <v>112.10762331838563</v>
      </c>
      <c r="O154" s="51">
        <f>M154/J154*100</f>
        <v>100</v>
      </c>
      <c r="P154" s="59">
        <f>P14-P42</f>
        <v>-1569</v>
      </c>
      <c r="Q154" s="51">
        <f>(T154-P154)/3+P154</f>
        <v>-962.66666666666663</v>
      </c>
      <c r="R154" s="51">
        <f>(T154-Q154)/2+Q154</f>
        <v>-356.33333333333337</v>
      </c>
      <c r="S154" s="48">
        <f>S14-S42</f>
        <v>250</v>
      </c>
      <c r="T154" s="48">
        <f>T14-T42</f>
        <v>250</v>
      </c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  <c r="HF154" s="13"/>
      <c r="HG154" s="13"/>
      <c r="HH154" s="13"/>
      <c r="HI154" s="13"/>
      <c r="HJ154" s="13"/>
      <c r="HK154" s="13"/>
      <c r="HL154" s="13"/>
      <c r="HM154" s="13"/>
      <c r="HN154" s="13"/>
      <c r="HO154" s="13"/>
      <c r="HP154" s="13"/>
      <c r="HQ154" s="13"/>
      <c r="HR154" s="13"/>
      <c r="HS154" s="13"/>
      <c r="HT154" s="13"/>
      <c r="HU154" s="13"/>
      <c r="HV154" s="13"/>
      <c r="HW154" s="13"/>
      <c r="HX154" s="13"/>
      <c r="HY154" s="13"/>
      <c r="HZ154" s="13"/>
      <c r="IA154" s="13"/>
      <c r="IB154" s="13"/>
      <c r="IC154" s="13"/>
      <c r="ID154" s="13"/>
      <c r="IE154" s="13"/>
      <c r="IF154" s="13"/>
      <c r="IG154" s="13"/>
      <c r="IH154" s="13"/>
      <c r="II154" s="13"/>
      <c r="IJ154" s="13"/>
      <c r="IK154" s="13"/>
      <c r="IL154" s="13"/>
      <c r="IM154" s="13"/>
      <c r="IN154" s="13"/>
      <c r="IO154" s="13"/>
      <c r="IP154" s="13"/>
      <c r="IQ154" s="13"/>
      <c r="IR154" s="13"/>
      <c r="IS154" s="13"/>
    </row>
    <row r="155" spans="1:253" customFormat="1" ht="14.25">
      <c r="A155" s="38"/>
      <c r="B155" s="38"/>
      <c r="C155" s="38"/>
      <c r="D155" s="46"/>
      <c r="E155" s="46" t="s">
        <v>215</v>
      </c>
      <c r="F155" s="47">
        <v>141</v>
      </c>
      <c r="G155" s="60"/>
      <c r="H155" s="60"/>
      <c r="I155" s="60"/>
      <c r="J155" s="61"/>
      <c r="K155" s="61"/>
      <c r="L155" s="62"/>
      <c r="M155" s="61"/>
      <c r="N155" s="51"/>
      <c r="O155" s="51"/>
      <c r="P155" s="59"/>
      <c r="Q155" s="51"/>
      <c r="R155" s="47"/>
      <c r="S155" s="61"/>
      <c r="T155" s="61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  <c r="IM155" s="13"/>
      <c r="IN155" s="13"/>
      <c r="IO155" s="13"/>
      <c r="IP155" s="13"/>
      <c r="IQ155" s="13"/>
      <c r="IR155" s="13"/>
      <c r="IS155" s="13"/>
    </row>
    <row r="156" spans="1:253" customFormat="1" ht="15.75" customHeight="1">
      <c r="A156" s="38"/>
      <c r="B156" s="38"/>
      <c r="C156" s="38"/>
      <c r="D156" s="46"/>
      <c r="E156" s="46" t="s">
        <v>216</v>
      </c>
      <c r="F156" s="47">
        <v>142</v>
      </c>
      <c r="G156" s="60"/>
      <c r="H156" s="60"/>
      <c r="I156" s="60"/>
      <c r="J156" s="61"/>
      <c r="K156" s="61"/>
      <c r="L156" s="62"/>
      <c r="M156" s="61"/>
      <c r="N156" s="51"/>
      <c r="O156" s="51"/>
      <c r="P156" s="59"/>
      <c r="Q156" s="51"/>
      <c r="R156" s="47"/>
      <c r="S156" s="61"/>
      <c r="T156" s="6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  <c r="IM156" s="13"/>
      <c r="IN156" s="13"/>
      <c r="IO156" s="13"/>
      <c r="IP156" s="13"/>
      <c r="IQ156" s="13"/>
      <c r="IR156" s="13"/>
      <c r="IS156" s="13"/>
    </row>
    <row r="157" spans="1:253" s="25" customFormat="1" ht="25.5" customHeight="1">
      <c r="A157" s="63" t="s">
        <v>217</v>
      </c>
      <c r="B157" s="63"/>
      <c r="C157" s="63"/>
      <c r="D157" s="3" t="s">
        <v>218</v>
      </c>
      <c r="E157" s="3"/>
      <c r="F157" s="47">
        <v>143</v>
      </c>
      <c r="G157" s="60">
        <v>0</v>
      </c>
      <c r="H157" s="60">
        <v>0</v>
      </c>
      <c r="I157" s="60">
        <v>0</v>
      </c>
      <c r="J157" s="61">
        <v>0</v>
      </c>
      <c r="K157" s="61">
        <v>0</v>
      </c>
      <c r="L157" s="62">
        <v>0</v>
      </c>
      <c r="M157" s="61">
        <v>0</v>
      </c>
      <c r="N157" s="51"/>
      <c r="O157" s="51"/>
      <c r="P157" s="59">
        <v>0</v>
      </c>
      <c r="Q157" s="51">
        <v>0</v>
      </c>
      <c r="R157" s="65">
        <v>0</v>
      </c>
      <c r="S157" s="61">
        <v>0</v>
      </c>
      <c r="T157" s="61">
        <v>0</v>
      </c>
    </row>
    <row r="158" spans="1:253" customFormat="1" ht="13.5" customHeight="1">
      <c r="A158" s="36" t="s">
        <v>219</v>
      </c>
      <c r="B158" s="36"/>
      <c r="C158" s="38"/>
      <c r="D158" s="4" t="s">
        <v>220</v>
      </c>
      <c r="E158" s="4"/>
      <c r="F158" s="47"/>
      <c r="G158" s="60"/>
      <c r="H158" s="60"/>
      <c r="I158" s="60"/>
      <c r="J158" s="61"/>
      <c r="K158" s="61"/>
      <c r="L158" s="62"/>
      <c r="M158" s="61"/>
      <c r="N158" s="51"/>
      <c r="O158" s="51"/>
      <c r="P158" s="59"/>
      <c r="Q158" s="51"/>
      <c r="R158" s="47"/>
      <c r="S158" s="61"/>
      <c r="T158" s="6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  <c r="IM158" s="13"/>
      <c r="IN158" s="13"/>
      <c r="IO158" s="13"/>
      <c r="IP158" s="13"/>
      <c r="IQ158" s="13"/>
      <c r="IR158" s="13"/>
      <c r="IS158" s="13"/>
    </row>
    <row r="159" spans="1:253" customFormat="1" ht="13.5" customHeight="1">
      <c r="A159" s="36"/>
      <c r="B159" s="36">
        <v>1</v>
      </c>
      <c r="C159" s="38"/>
      <c r="D159" s="4" t="s">
        <v>221</v>
      </c>
      <c r="E159" s="4"/>
      <c r="F159" s="47">
        <v>144</v>
      </c>
      <c r="G159" s="60"/>
      <c r="H159" s="60"/>
      <c r="I159" s="60"/>
      <c r="J159" s="61"/>
      <c r="K159" s="61"/>
      <c r="L159" s="62"/>
      <c r="M159" s="61"/>
      <c r="N159" s="51"/>
      <c r="O159" s="51"/>
      <c r="P159" s="59"/>
      <c r="Q159" s="51"/>
      <c r="R159" s="47"/>
      <c r="S159" s="61"/>
      <c r="T159" s="6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  <c r="GL159" s="13"/>
      <c r="GM159" s="13"/>
      <c r="GN159" s="13"/>
      <c r="GO159" s="13"/>
      <c r="GP159" s="13"/>
      <c r="GQ159" s="13"/>
      <c r="GR159" s="13"/>
      <c r="GS159" s="13"/>
      <c r="GT159" s="13"/>
      <c r="GU159" s="13"/>
      <c r="GV159" s="13"/>
      <c r="GW159" s="13"/>
      <c r="GX159" s="13"/>
      <c r="GY159" s="13"/>
      <c r="GZ159" s="13"/>
      <c r="HA159" s="13"/>
      <c r="HB159" s="13"/>
      <c r="HC159" s="13"/>
      <c r="HD159" s="13"/>
      <c r="HE159" s="13"/>
      <c r="HF159" s="13"/>
      <c r="HG159" s="13"/>
      <c r="HH159" s="13"/>
      <c r="HI159" s="13"/>
      <c r="HJ159" s="13"/>
      <c r="HK159" s="13"/>
      <c r="HL159" s="13"/>
      <c r="HM159" s="13"/>
      <c r="HN159" s="13"/>
      <c r="HO159" s="13"/>
      <c r="HP159" s="13"/>
      <c r="HQ159" s="13"/>
      <c r="HR159" s="13"/>
      <c r="HS159" s="13"/>
      <c r="HT159" s="13"/>
      <c r="HU159" s="13"/>
      <c r="HV159" s="13"/>
      <c r="HW159" s="13"/>
      <c r="HX159" s="13"/>
      <c r="HY159" s="13"/>
      <c r="HZ159" s="13"/>
      <c r="IA159" s="13"/>
      <c r="IB159" s="13"/>
      <c r="IC159" s="13"/>
      <c r="ID159" s="13"/>
      <c r="IE159" s="13"/>
      <c r="IF159" s="13"/>
      <c r="IG159" s="13"/>
      <c r="IH159" s="13"/>
      <c r="II159" s="13"/>
      <c r="IJ159" s="13"/>
      <c r="IK159" s="13"/>
      <c r="IL159" s="13"/>
      <c r="IM159" s="13"/>
      <c r="IN159" s="13"/>
      <c r="IO159" s="13"/>
      <c r="IP159" s="13"/>
      <c r="IQ159" s="13"/>
      <c r="IR159" s="13"/>
      <c r="IS159" s="13"/>
    </row>
    <row r="160" spans="1:253" customFormat="1" ht="13.5" customHeight="1">
      <c r="A160" s="36"/>
      <c r="B160" s="36"/>
      <c r="C160" s="38" t="s">
        <v>33</v>
      </c>
      <c r="D160" s="4" t="s">
        <v>222</v>
      </c>
      <c r="E160" s="4"/>
      <c r="F160" s="47">
        <v>145</v>
      </c>
      <c r="G160" s="60"/>
      <c r="H160" s="60"/>
      <c r="I160" s="60"/>
      <c r="J160" s="61"/>
      <c r="K160" s="61"/>
      <c r="L160" s="62"/>
      <c r="M160" s="61"/>
      <c r="N160" s="51"/>
      <c r="O160" s="51"/>
      <c r="P160" s="59"/>
      <c r="Q160" s="51"/>
      <c r="R160" s="47"/>
      <c r="S160" s="61"/>
      <c r="T160" s="6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  <c r="IQ160" s="13"/>
      <c r="IR160" s="13"/>
      <c r="IS160" s="13"/>
    </row>
    <row r="161" spans="1:20" ht="36.75" customHeight="1">
      <c r="A161" s="36"/>
      <c r="B161" s="36"/>
      <c r="C161" s="38" t="s">
        <v>43</v>
      </c>
      <c r="D161" s="4" t="s">
        <v>223</v>
      </c>
      <c r="E161" s="4"/>
      <c r="F161" s="47">
        <v>146</v>
      </c>
      <c r="G161" s="60"/>
      <c r="H161" s="60"/>
      <c r="I161" s="60"/>
      <c r="J161" s="61"/>
      <c r="K161" s="61"/>
      <c r="L161" s="62"/>
      <c r="M161" s="61"/>
      <c r="N161" s="51"/>
      <c r="O161" s="51"/>
      <c r="P161" s="59"/>
      <c r="Q161" s="51"/>
      <c r="R161" s="47"/>
      <c r="S161" s="61"/>
      <c r="T161" s="61"/>
    </row>
    <row r="162" spans="1:20" ht="13.5" customHeight="1">
      <c r="A162" s="36"/>
      <c r="B162" s="36">
        <v>1</v>
      </c>
      <c r="C162" s="38"/>
      <c r="D162" s="7" t="s">
        <v>224</v>
      </c>
      <c r="E162" s="7"/>
      <c r="F162" s="47">
        <v>147</v>
      </c>
      <c r="G162" s="60">
        <v>29298</v>
      </c>
      <c r="H162" s="60">
        <v>29298</v>
      </c>
      <c r="I162" s="60">
        <v>28256</v>
      </c>
      <c r="J162" s="61">
        <v>34964</v>
      </c>
      <c r="K162" s="61">
        <v>34964</v>
      </c>
      <c r="L162" s="62">
        <v>23361</v>
      </c>
      <c r="M162" s="61">
        <v>32264</v>
      </c>
      <c r="N162" s="51">
        <f>M162/I162*100</f>
        <v>114.18459796149489</v>
      </c>
      <c r="O162" s="51">
        <f>M162/J162*100</f>
        <v>92.277771422034093</v>
      </c>
      <c r="P162" s="59">
        <v>8577</v>
      </c>
      <c r="Q162" s="51">
        <v>17154</v>
      </c>
      <c r="R162" s="47">
        <v>25732</v>
      </c>
      <c r="S162" s="61">
        <v>32264</v>
      </c>
      <c r="T162" s="61">
        <v>34964</v>
      </c>
    </row>
    <row r="163" spans="1:20" ht="13.5" customHeight="1">
      <c r="A163" s="36"/>
      <c r="B163" s="36"/>
      <c r="C163" s="38" t="s">
        <v>33</v>
      </c>
      <c r="D163" s="10"/>
      <c r="E163" s="10"/>
      <c r="F163" s="47">
        <v>148</v>
      </c>
      <c r="G163" s="60"/>
      <c r="H163" s="60"/>
      <c r="I163" s="60"/>
      <c r="J163" s="61"/>
      <c r="K163" s="61"/>
      <c r="L163" s="62"/>
      <c r="M163" s="61"/>
      <c r="N163" s="51"/>
      <c r="O163" s="51"/>
      <c r="P163" s="59"/>
      <c r="Q163" s="51"/>
      <c r="R163" s="47"/>
      <c r="S163" s="61"/>
      <c r="T163" s="61"/>
    </row>
    <row r="164" spans="1:20" ht="13.5" customHeight="1">
      <c r="A164" s="36"/>
      <c r="B164" s="36"/>
      <c r="C164" s="38" t="s">
        <v>43</v>
      </c>
      <c r="D164" s="10"/>
      <c r="E164" s="10"/>
      <c r="F164" s="47">
        <v>149</v>
      </c>
      <c r="G164" s="60"/>
      <c r="H164" s="60"/>
      <c r="I164" s="60"/>
      <c r="J164" s="61"/>
      <c r="K164" s="61"/>
      <c r="L164" s="62"/>
      <c r="M164" s="61"/>
      <c r="N164" s="51"/>
      <c r="O164" s="51"/>
      <c r="P164" s="59"/>
      <c r="Q164" s="51"/>
      <c r="R164" s="47"/>
      <c r="S164" s="61"/>
      <c r="T164" s="61"/>
    </row>
    <row r="165" spans="1:20" ht="13.5" customHeight="1">
      <c r="A165" s="36"/>
      <c r="B165" s="36"/>
      <c r="C165" s="38" t="s">
        <v>45</v>
      </c>
      <c r="D165" s="10"/>
      <c r="E165" s="10"/>
      <c r="F165" s="47">
        <v>150</v>
      </c>
      <c r="G165" s="60"/>
      <c r="H165" s="60"/>
      <c r="I165" s="60"/>
      <c r="J165" s="61"/>
      <c r="K165" s="61"/>
      <c r="L165" s="62"/>
      <c r="M165" s="61"/>
      <c r="N165" s="51"/>
      <c r="O165" s="51"/>
      <c r="P165" s="59"/>
      <c r="Q165" s="51"/>
      <c r="R165" s="47"/>
      <c r="S165" s="61"/>
      <c r="T165" s="61"/>
    </row>
    <row r="166" spans="1:20" ht="13.5" customHeight="1">
      <c r="A166" s="36"/>
      <c r="B166" s="36">
        <v>2</v>
      </c>
      <c r="C166" s="38"/>
      <c r="D166" s="4" t="s">
        <v>225</v>
      </c>
      <c r="E166" s="4"/>
      <c r="F166" s="47">
        <v>151</v>
      </c>
      <c r="G166" s="60">
        <v>26744</v>
      </c>
      <c r="H166" s="60">
        <v>26744</v>
      </c>
      <c r="I166" s="60">
        <v>25798</v>
      </c>
      <c r="J166" s="61">
        <v>31193</v>
      </c>
      <c r="K166" s="61">
        <v>31193</v>
      </c>
      <c r="L166" s="62">
        <v>21032</v>
      </c>
      <c r="M166" s="61">
        <v>28693</v>
      </c>
      <c r="N166" s="51">
        <f>M166/I166*100</f>
        <v>111.22180013954571</v>
      </c>
      <c r="O166" s="51">
        <f>M166/J166*100</f>
        <v>91.985381335556042</v>
      </c>
      <c r="P166" s="59">
        <v>7798</v>
      </c>
      <c r="Q166" s="51">
        <v>15596</v>
      </c>
      <c r="R166" s="47">
        <v>23395</v>
      </c>
      <c r="S166" s="61">
        <v>28693</v>
      </c>
      <c r="T166" s="61">
        <v>31193</v>
      </c>
    </row>
    <row r="167" spans="1:20" ht="12.75" customHeight="1">
      <c r="A167" s="10"/>
      <c r="B167" s="38">
        <v>3</v>
      </c>
      <c r="C167" s="38"/>
      <c r="D167" s="4" t="s">
        <v>226</v>
      </c>
      <c r="E167" s="4"/>
      <c r="F167" s="47">
        <v>152</v>
      </c>
      <c r="G167" s="60">
        <v>825</v>
      </c>
      <c r="H167" s="60">
        <v>825</v>
      </c>
      <c r="I167" s="60">
        <v>775</v>
      </c>
      <c r="J167" s="61">
        <v>854</v>
      </c>
      <c r="K167" s="61">
        <v>854</v>
      </c>
      <c r="L167" s="62">
        <v>796</v>
      </c>
      <c r="M167" s="61">
        <v>854</v>
      </c>
      <c r="N167" s="51">
        <f>M167/I167*100</f>
        <v>110.19354838709678</v>
      </c>
      <c r="O167" s="51">
        <f>M167/J167*100</f>
        <v>100</v>
      </c>
      <c r="P167" s="59">
        <v>854</v>
      </c>
      <c r="Q167" s="51">
        <v>854</v>
      </c>
      <c r="R167" s="47">
        <v>854</v>
      </c>
      <c r="S167" s="61">
        <v>854</v>
      </c>
      <c r="T167" s="61">
        <v>854</v>
      </c>
    </row>
    <row r="168" spans="1:20" ht="12.75" customHeight="1">
      <c r="A168" s="10"/>
      <c r="B168" s="38">
        <v>4</v>
      </c>
      <c r="C168" s="38"/>
      <c r="D168" s="4" t="s">
        <v>227</v>
      </c>
      <c r="E168" s="4"/>
      <c r="F168" s="47">
        <v>153</v>
      </c>
      <c r="G168" s="60">
        <v>824</v>
      </c>
      <c r="H168" s="60">
        <v>824</v>
      </c>
      <c r="I168" s="60">
        <v>774</v>
      </c>
      <c r="J168" s="61">
        <v>853</v>
      </c>
      <c r="K168" s="61">
        <v>853</v>
      </c>
      <c r="L168" s="62">
        <v>795</v>
      </c>
      <c r="M168" s="61">
        <v>853</v>
      </c>
      <c r="N168" s="51">
        <f>M168/I168*100</f>
        <v>110.20671834625324</v>
      </c>
      <c r="O168" s="51">
        <f>M168/J168*100</f>
        <v>100</v>
      </c>
      <c r="P168" s="59">
        <v>853</v>
      </c>
      <c r="Q168" s="51">
        <v>853</v>
      </c>
      <c r="R168" s="47">
        <v>853</v>
      </c>
      <c r="S168" s="61">
        <v>853</v>
      </c>
      <c r="T168" s="61">
        <v>853</v>
      </c>
    </row>
    <row r="169" spans="1:20" ht="41.25" customHeight="1">
      <c r="A169" s="10"/>
      <c r="B169" s="38">
        <v>5</v>
      </c>
      <c r="C169" s="38" t="s">
        <v>33</v>
      </c>
      <c r="D169" s="4" t="s">
        <v>228</v>
      </c>
      <c r="E169" s="4"/>
      <c r="F169" s="47">
        <v>154</v>
      </c>
      <c r="G169" s="66">
        <f>(G162-G106-G111)/G168/12*1000</f>
        <v>2931.4320388349515</v>
      </c>
      <c r="H169" s="66">
        <f>(H162-H106-H111)/H168/12*1000</f>
        <v>2931.4320388349515</v>
      </c>
      <c r="I169" s="66">
        <f>(I162-I106-I111)/I168/12*1000</f>
        <v>3008.1826012058568</v>
      </c>
      <c r="J169" s="66">
        <f>(J162-J106-J111)/J168/12*1000</f>
        <v>3380.4220398593202</v>
      </c>
      <c r="K169" s="66">
        <f>(K162-K106-K111)/K168/12*1000</f>
        <v>3380.4220398593202</v>
      </c>
      <c r="L169" s="67">
        <f>(L162-L106-L111)/L168/9*1000</f>
        <v>3249.3361285814117</v>
      </c>
      <c r="M169" s="66">
        <f>(M162-M106-M111)/M168/12*1000</f>
        <v>3116.6471277842907</v>
      </c>
      <c r="N169" s="51">
        <f>M169/I169*100</f>
        <v>103.60564968811916</v>
      </c>
      <c r="O169" s="51">
        <f>M169/J169*100</f>
        <v>92.196982833362227</v>
      </c>
      <c r="P169" s="66" t="s">
        <v>229</v>
      </c>
      <c r="Q169" s="66" t="s">
        <v>229</v>
      </c>
      <c r="R169" s="66" t="s">
        <v>229</v>
      </c>
      <c r="S169" s="66">
        <f>(S162-S106-S111)/S168/12*1000</f>
        <v>3116.6471277842907</v>
      </c>
      <c r="T169" s="66">
        <f>(T162-T106-T111)/T168/12*1000</f>
        <v>3380.4220398593202</v>
      </c>
    </row>
    <row r="170" spans="1:20" ht="39.75" customHeight="1">
      <c r="A170" s="10"/>
      <c r="B170" s="38"/>
      <c r="C170" s="38" t="s">
        <v>230</v>
      </c>
      <c r="D170" s="4" t="s">
        <v>231</v>
      </c>
      <c r="E170" s="4"/>
      <c r="F170" s="47">
        <v>155</v>
      </c>
      <c r="G170" s="66"/>
      <c r="H170" s="66"/>
      <c r="I170" s="66"/>
      <c r="J170" s="66"/>
      <c r="K170" s="66"/>
      <c r="L170" s="67"/>
      <c r="M170" s="66"/>
      <c r="N170" s="51"/>
      <c r="O170" s="51"/>
      <c r="P170" s="66" t="s">
        <v>229</v>
      </c>
      <c r="Q170" s="66" t="s">
        <v>229</v>
      </c>
      <c r="R170" s="66" t="s">
        <v>229</v>
      </c>
      <c r="S170" s="66"/>
      <c r="T170" s="66"/>
    </row>
    <row r="171" spans="1:20" ht="40.5" customHeight="1">
      <c r="A171" s="10"/>
      <c r="B171" s="38">
        <v>6</v>
      </c>
      <c r="C171" s="38" t="s">
        <v>33</v>
      </c>
      <c r="D171" s="4" t="s">
        <v>232</v>
      </c>
      <c r="E171" s="4"/>
      <c r="F171" s="47">
        <v>156</v>
      </c>
      <c r="G171" s="66">
        <f t="shared" ref="G171:M171" si="34">G15/G168</f>
        <v>52.692961165048544</v>
      </c>
      <c r="H171" s="66">
        <f t="shared" si="34"/>
        <v>52.692961165048544</v>
      </c>
      <c r="I171" s="66">
        <f t="shared" si="34"/>
        <v>54.042635658914726</v>
      </c>
      <c r="J171" s="66">
        <f t="shared" si="34"/>
        <v>58.275498241500586</v>
      </c>
      <c r="K171" s="66">
        <f t="shared" si="34"/>
        <v>58.275498241500586</v>
      </c>
      <c r="L171" s="67">
        <f t="shared" si="34"/>
        <v>37.845283018867924</v>
      </c>
      <c r="M171" s="66">
        <f t="shared" si="34"/>
        <v>53.820633059788982</v>
      </c>
      <c r="N171" s="51">
        <f>M171/I171*100</f>
        <v>99.58920841587576</v>
      </c>
      <c r="O171" s="51">
        <f>M171/J171*100</f>
        <v>92.355509062745185</v>
      </c>
      <c r="P171" s="66" t="s">
        <v>229</v>
      </c>
      <c r="Q171" s="66" t="s">
        <v>229</v>
      </c>
      <c r="R171" s="66" t="s">
        <v>229</v>
      </c>
      <c r="S171" s="66">
        <f>S15/S168</f>
        <v>53.820633059788982</v>
      </c>
      <c r="T171" s="66">
        <f>T15/T168</f>
        <v>58.275498241500586</v>
      </c>
    </row>
    <row r="172" spans="1:20" ht="38.25" customHeight="1">
      <c r="A172" s="10"/>
      <c r="B172" s="38"/>
      <c r="C172" s="38" t="s">
        <v>43</v>
      </c>
      <c r="D172" s="4" t="s">
        <v>233</v>
      </c>
      <c r="E172" s="4"/>
      <c r="F172" s="47">
        <v>157</v>
      </c>
      <c r="G172" s="60"/>
      <c r="H172" s="60"/>
      <c r="I172" s="60"/>
      <c r="J172" s="61"/>
      <c r="K172" s="61"/>
      <c r="L172" s="62"/>
      <c r="M172" s="61"/>
      <c r="N172" s="51"/>
      <c r="O172" s="51"/>
      <c r="P172" s="59"/>
      <c r="Q172" s="47"/>
      <c r="R172" s="47"/>
      <c r="S172" s="61"/>
      <c r="T172" s="61"/>
    </row>
    <row r="173" spans="1:20" ht="27" customHeight="1">
      <c r="A173" s="10"/>
      <c r="B173" s="38"/>
      <c r="C173" s="38" t="s">
        <v>103</v>
      </c>
      <c r="D173" s="4" t="s">
        <v>234</v>
      </c>
      <c r="E173" s="4"/>
      <c r="F173" s="47">
        <v>158</v>
      </c>
      <c r="G173" s="48"/>
      <c r="H173" s="48"/>
      <c r="I173" s="48"/>
      <c r="J173" s="48"/>
      <c r="K173" s="48"/>
      <c r="L173" s="52"/>
      <c r="M173" s="48"/>
      <c r="N173" s="51"/>
      <c r="O173" s="51"/>
      <c r="P173" s="47"/>
      <c r="Q173" s="47"/>
      <c r="R173" s="47"/>
      <c r="S173" s="48"/>
      <c r="T173" s="48"/>
    </row>
    <row r="174" spans="1:20" ht="15" customHeight="1">
      <c r="A174" s="10"/>
      <c r="B174" s="38"/>
      <c r="C174" s="38"/>
      <c r="D174" s="46"/>
      <c r="E174" s="46" t="s">
        <v>235</v>
      </c>
      <c r="F174" s="47">
        <v>159</v>
      </c>
      <c r="G174" s="60"/>
      <c r="H174" s="60"/>
      <c r="I174" s="60"/>
      <c r="J174" s="61"/>
      <c r="K174" s="61"/>
      <c r="L174" s="62"/>
      <c r="M174" s="61"/>
      <c r="N174" s="51"/>
      <c r="O174" s="51"/>
      <c r="P174" s="59"/>
      <c r="Q174" s="47"/>
      <c r="R174" s="47"/>
      <c r="S174" s="61"/>
      <c r="T174" s="61"/>
    </row>
    <row r="175" spans="1:20" ht="15" customHeight="1">
      <c r="A175" s="10"/>
      <c r="B175" s="38"/>
      <c r="C175" s="38"/>
      <c r="D175" s="46"/>
      <c r="E175" s="46" t="s">
        <v>236</v>
      </c>
      <c r="F175" s="47">
        <v>160</v>
      </c>
      <c r="G175" s="60"/>
      <c r="H175" s="60"/>
      <c r="I175" s="60"/>
      <c r="J175" s="61"/>
      <c r="K175" s="61"/>
      <c r="L175" s="62"/>
      <c r="M175" s="61"/>
      <c r="N175" s="51"/>
      <c r="O175" s="51"/>
      <c r="P175" s="59"/>
      <c r="Q175" s="47"/>
      <c r="R175" s="47"/>
      <c r="S175" s="61"/>
      <c r="T175" s="61"/>
    </row>
    <row r="176" spans="1:20" ht="15" customHeight="1">
      <c r="A176" s="10"/>
      <c r="B176" s="38"/>
      <c r="C176" s="38"/>
      <c r="D176" s="46"/>
      <c r="E176" s="46" t="s">
        <v>237</v>
      </c>
      <c r="F176" s="47">
        <v>161</v>
      </c>
      <c r="G176" s="60"/>
      <c r="H176" s="60"/>
      <c r="I176" s="60"/>
      <c r="J176" s="61"/>
      <c r="K176" s="61"/>
      <c r="L176" s="62"/>
      <c r="M176" s="61"/>
      <c r="N176" s="51"/>
      <c r="O176" s="51"/>
      <c r="P176" s="59"/>
      <c r="Q176" s="47"/>
      <c r="R176" s="47"/>
      <c r="S176" s="61"/>
      <c r="T176" s="61"/>
    </row>
    <row r="177" spans="1:20" ht="26.25" customHeight="1">
      <c r="A177" s="10"/>
      <c r="B177" s="38"/>
      <c r="C177" s="38"/>
      <c r="D177" s="46"/>
      <c r="E177" s="46" t="s">
        <v>238</v>
      </c>
      <c r="F177" s="47">
        <v>162</v>
      </c>
      <c r="G177" s="60"/>
      <c r="H177" s="60"/>
      <c r="I177" s="60"/>
      <c r="J177" s="61"/>
      <c r="K177" s="61"/>
      <c r="L177" s="62"/>
      <c r="M177" s="61"/>
      <c r="N177" s="51"/>
      <c r="O177" s="51"/>
      <c r="P177" s="59"/>
      <c r="Q177" s="47"/>
      <c r="R177" s="47"/>
      <c r="S177" s="61"/>
      <c r="T177" s="61"/>
    </row>
    <row r="178" spans="1:20" ht="15.75" customHeight="1">
      <c r="A178" s="38"/>
      <c r="B178" s="38">
        <v>7</v>
      </c>
      <c r="C178" s="38"/>
      <c r="D178" s="3" t="s">
        <v>239</v>
      </c>
      <c r="E178" s="3"/>
      <c r="F178" s="47">
        <v>163</v>
      </c>
      <c r="G178" s="60">
        <v>0</v>
      </c>
      <c r="H178" s="60">
        <v>0</v>
      </c>
      <c r="I178" s="60">
        <v>0</v>
      </c>
      <c r="J178" s="61">
        <v>0</v>
      </c>
      <c r="K178" s="61">
        <v>0</v>
      </c>
      <c r="L178" s="62">
        <v>2193</v>
      </c>
      <c r="M178" s="61">
        <v>0</v>
      </c>
      <c r="N178" s="51"/>
      <c r="O178" s="51"/>
      <c r="P178" s="59">
        <v>0</v>
      </c>
      <c r="Q178" s="47">
        <v>0</v>
      </c>
      <c r="R178" s="47">
        <v>0</v>
      </c>
      <c r="S178" s="61">
        <v>0</v>
      </c>
      <c r="T178" s="61">
        <v>0</v>
      </c>
    </row>
    <row r="179" spans="1:20" ht="15" customHeight="1">
      <c r="A179" s="38"/>
      <c r="B179" s="38">
        <v>8</v>
      </c>
      <c r="C179" s="38"/>
      <c r="D179" s="3" t="s">
        <v>240</v>
      </c>
      <c r="E179" s="3"/>
      <c r="F179" s="47">
        <v>164</v>
      </c>
      <c r="G179" s="60">
        <v>900</v>
      </c>
      <c r="H179" s="60">
        <v>900</v>
      </c>
      <c r="I179" s="60">
        <v>961</v>
      </c>
      <c r="J179" s="61">
        <v>941</v>
      </c>
      <c r="K179" s="61">
        <v>941</v>
      </c>
      <c r="L179" s="62">
        <v>984</v>
      </c>
      <c r="M179" s="61">
        <v>941</v>
      </c>
      <c r="N179" s="51">
        <f>M179/I179*100</f>
        <v>97.918834547346506</v>
      </c>
      <c r="O179" s="51">
        <f>M179/J179*100</f>
        <v>100</v>
      </c>
      <c r="P179" s="59">
        <v>941</v>
      </c>
      <c r="Q179" s="47">
        <v>941</v>
      </c>
      <c r="R179" s="47">
        <v>941</v>
      </c>
      <c r="S179" s="61">
        <v>941</v>
      </c>
      <c r="T179" s="61">
        <v>941</v>
      </c>
    </row>
    <row r="180" spans="1:20" ht="25.5" customHeight="1">
      <c r="A180" s="38"/>
      <c r="B180" s="38"/>
      <c r="C180" s="38"/>
      <c r="D180" s="64"/>
      <c r="E180" s="36" t="s">
        <v>241</v>
      </c>
      <c r="F180" s="47">
        <v>165</v>
      </c>
      <c r="G180" s="60"/>
      <c r="H180" s="60"/>
      <c r="I180" s="60"/>
      <c r="J180" s="61"/>
      <c r="K180" s="61"/>
      <c r="L180" s="62"/>
      <c r="M180" s="61"/>
      <c r="N180" s="51"/>
      <c r="O180" s="51"/>
      <c r="P180" s="59"/>
      <c r="Q180" s="47"/>
      <c r="R180" s="47"/>
      <c r="S180" s="61"/>
      <c r="T180" s="61"/>
    </row>
    <row r="181" spans="1:20" ht="15" customHeight="1">
      <c r="A181" s="38"/>
      <c r="B181" s="38"/>
      <c r="C181" s="38"/>
      <c r="D181" s="64"/>
      <c r="E181" s="36" t="s">
        <v>242</v>
      </c>
      <c r="F181" s="47">
        <v>166</v>
      </c>
      <c r="G181" s="60"/>
      <c r="H181" s="60"/>
      <c r="I181" s="60"/>
      <c r="J181" s="61"/>
      <c r="K181" s="61"/>
      <c r="L181" s="62"/>
      <c r="M181" s="61"/>
      <c r="N181" s="51"/>
      <c r="O181" s="51"/>
      <c r="P181" s="59"/>
      <c r="Q181" s="47"/>
      <c r="R181" s="47"/>
      <c r="S181" s="61"/>
      <c r="T181" s="61"/>
    </row>
    <row r="182" spans="1:20" ht="15" customHeight="1">
      <c r="A182" s="38"/>
      <c r="B182" s="38"/>
      <c r="C182" s="38"/>
      <c r="D182" s="64"/>
      <c r="E182" s="64" t="s">
        <v>243</v>
      </c>
      <c r="F182" s="47">
        <v>167</v>
      </c>
      <c r="G182" s="60"/>
      <c r="H182" s="60"/>
      <c r="I182" s="60"/>
      <c r="J182" s="61"/>
      <c r="K182" s="61"/>
      <c r="L182" s="62"/>
      <c r="M182" s="61"/>
      <c r="N182" s="51"/>
      <c r="O182" s="51"/>
      <c r="P182" s="59"/>
      <c r="Q182" s="47"/>
      <c r="R182" s="47"/>
      <c r="S182" s="61"/>
      <c r="T182" s="61"/>
    </row>
    <row r="183" spans="1:20" ht="15" customHeight="1">
      <c r="A183" s="38"/>
      <c r="B183" s="38"/>
      <c r="C183" s="38"/>
      <c r="D183" s="64"/>
      <c r="E183" s="64" t="s">
        <v>244</v>
      </c>
      <c r="F183" s="47">
        <v>168</v>
      </c>
      <c r="G183" s="60"/>
      <c r="H183" s="60"/>
      <c r="I183" s="60"/>
      <c r="J183" s="61"/>
      <c r="K183" s="61"/>
      <c r="L183" s="62"/>
      <c r="M183" s="61"/>
      <c r="N183" s="51"/>
      <c r="O183" s="51"/>
      <c r="P183" s="59"/>
      <c r="Q183" s="47"/>
      <c r="R183" s="47"/>
      <c r="S183" s="61"/>
      <c r="T183" s="61"/>
    </row>
    <row r="184" spans="1:20" ht="15" customHeight="1">
      <c r="A184" s="38"/>
      <c r="B184" s="38"/>
      <c r="C184" s="38"/>
      <c r="D184" s="64"/>
      <c r="E184" s="64" t="s">
        <v>245</v>
      </c>
      <c r="F184" s="47">
        <v>169</v>
      </c>
      <c r="G184" s="60">
        <v>900</v>
      </c>
      <c r="H184" s="60">
        <v>900</v>
      </c>
      <c r="I184" s="60">
        <v>961</v>
      </c>
      <c r="J184" s="61">
        <v>941</v>
      </c>
      <c r="K184" s="61">
        <v>941</v>
      </c>
      <c r="L184" s="62">
        <v>984</v>
      </c>
      <c r="M184" s="61">
        <v>941</v>
      </c>
      <c r="N184" s="51">
        <f>M184/I184*100</f>
        <v>97.918834547346506</v>
      </c>
      <c r="O184" s="51">
        <f>M184/J184*100</f>
        <v>100</v>
      </c>
      <c r="P184" s="59">
        <v>941</v>
      </c>
      <c r="Q184" s="47">
        <v>941</v>
      </c>
      <c r="R184" s="47">
        <v>941</v>
      </c>
      <c r="S184" s="61">
        <v>941</v>
      </c>
      <c r="T184" s="61">
        <v>941</v>
      </c>
    </row>
    <row r="185" spans="1:20" ht="15" customHeight="1">
      <c r="A185" s="68"/>
      <c r="B185" s="68"/>
      <c r="C185" s="68"/>
      <c r="D185" s="69"/>
      <c r="E185" s="69"/>
      <c r="F185" s="70"/>
      <c r="G185" s="16"/>
      <c r="H185" s="16"/>
      <c r="I185" s="16"/>
      <c r="J185" s="71"/>
      <c r="K185" s="71"/>
      <c r="M185" s="71"/>
      <c r="N185" s="72"/>
      <c r="O185" s="73"/>
      <c r="P185" s="71"/>
      <c r="Q185" s="34"/>
      <c r="R185" s="34"/>
      <c r="S185" s="71"/>
      <c r="T185" s="71"/>
    </row>
    <row r="186" spans="1:20" ht="15" customHeight="1">
      <c r="A186" s="74"/>
      <c r="B186" s="74"/>
      <c r="C186" s="74"/>
      <c r="D186" s="69"/>
      <c r="E186" s="69"/>
      <c r="F186" s="75"/>
      <c r="G186" s="76"/>
      <c r="H186" s="76"/>
      <c r="I186" s="13" t="s">
        <v>246</v>
      </c>
      <c r="J186" s="15"/>
      <c r="K186" s="15"/>
      <c r="M186" s="15"/>
      <c r="N186" s="72"/>
      <c r="O186" s="73"/>
      <c r="P186" s="15"/>
      <c r="S186" s="15"/>
      <c r="T186" s="15"/>
    </row>
    <row r="187" spans="1:20" ht="15" customHeight="1">
      <c r="A187" s="74"/>
      <c r="B187" s="74"/>
      <c r="C187" s="74"/>
      <c r="D187" s="69"/>
      <c r="E187" s="69"/>
      <c r="F187" s="75"/>
      <c r="G187" s="19"/>
      <c r="H187" s="19"/>
      <c r="I187" s="25"/>
      <c r="J187" s="77"/>
      <c r="K187" s="77"/>
      <c r="L187" s="78"/>
      <c r="M187" s="77"/>
      <c r="N187" s="72"/>
      <c r="O187" s="79"/>
      <c r="P187" s="15"/>
      <c r="Q187" s="75"/>
      <c r="R187" s="75"/>
      <c r="S187" s="77"/>
      <c r="T187" s="77"/>
    </row>
    <row r="188" spans="1:20" ht="15.75" customHeight="1">
      <c r="A188" s="80"/>
      <c r="B188" s="80"/>
      <c r="C188" s="80"/>
      <c r="D188" s="80"/>
      <c r="E188" s="2" t="s">
        <v>247</v>
      </c>
      <c r="F188" s="2"/>
      <c r="G188" s="78"/>
      <c r="H188" s="78"/>
      <c r="I188" s="1" t="s">
        <v>248</v>
      </c>
      <c r="J188" s="1"/>
      <c r="K188" s="1"/>
      <c r="L188" s="1"/>
      <c r="M188" s="1"/>
      <c r="N188" s="76"/>
      <c r="O188" s="76"/>
      <c r="P188" s="13" t="s">
        <v>246</v>
      </c>
      <c r="S188" s="13"/>
      <c r="T188" s="13"/>
    </row>
    <row r="189" spans="1:20" s="25" customFormat="1" ht="15.75">
      <c r="A189" s="9"/>
      <c r="B189" s="9"/>
      <c r="C189" s="5" t="s">
        <v>249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81"/>
      <c r="O189" s="76"/>
    </row>
    <row r="190" spans="1:20" ht="15">
      <c r="A190" s="80"/>
      <c r="B190" s="80"/>
      <c r="C190" s="80"/>
      <c r="D190" s="80"/>
      <c r="E190" s="82"/>
      <c r="F190" s="83"/>
      <c r="G190" s="84"/>
      <c r="H190" s="84"/>
      <c r="I190" s="84"/>
      <c r="J190" s="78"/>
      <c r="K190" s="78"/>
      <c r="L190" s="84"/>
      <c r="M190" s="78"/>
      <c r="N190" s="85"/>
      <c r="O190" s="85"/>
      <c r="P190" s="24"/>
      <c r="Q190" s="83"/>
      <c r="R190" s="83"/>
      <c r="S190" s="78"/>
      <c r="T190" s="78"/>
    </row>
    <row r="191" spans="1:20" ht="15.75">
      <c r="A191" s="80"/>
      <c r="B191" s="80"/>
      <c r="C191" s="80"/>
      <c r="D191" s="80"/>
      <c r="E191" s="82"/>
      <c r="F191" s="83"/>
      <c r="G191" s="84"/>
      <c r="H191" s="84"/>
      <c r="I191" s="84"/>
      <c r="J191" s="86"/>
      <c r="K191" s="86"/>
      <c r="L191" s="84"/>
      <c r="M191" s="86"/>
      <c r="N191" s="79"/>
      <c r="O191" s="19"/>
      <c r="P191" s="24"/>
      <c r="Q191" s="87"/>
      <c r="R191" s="87"/>
      <c r="S191" s="86"/>
      <c r="T191" s="86"/>
    </row>
    <row r="192" spans="1:20" ht="15">
      <c r="A192" s="80"/>
      <c r="B192" s="80"/>
      <c r="C192" s="80"/>
      <c r="D192" s="80"/>
      <c r="E192" s="82"/>
      <c r="F192" s="83"/>
      <c r="G192" s="84"/>
      <c r="H192" s="84"/>
      <c r="I192" s="84"/>
      <c r="J192" s="86"/>
      <c r="K192" s="86"/>
      <c r="L192" s="84"/>
      <c r="M192" s="86"/>
      <c r="N192" s="85"/>
      <c r="O192" s="85"/>
      <c r="P192" s="24"/>
      <c r="Q192" s="83"/>
      <c r="R192" s="83"/>
      <c r="S192" s="86"/>
      <c r="T192" s="86"/>
    </row>
    <row r="193" spans="1:20" ht="15">
      <c r="A193" s="80"/>
      <c r="B193" s="80"/>
      <c r="C193" s="80"/>
      <c r="D193" s="80"/>
      <c r="E193" s="82"/>
      <c r="F193" s="83"/>
      <c r="G193" s="84"/>
      <c r="H193" s="84"/>
      <c r="I193" s="84"/>
      <c r="J193" s="86"/>
      <c r="K193" s="86"/>
      <c r="L193" s="84"/>
      <c r="M193" s="86"/>
      <c r="N193" s="85"/>
      <c r="O193" s="85"/>
      <c r="P193" s="24"/>
      <c r="Q193" s="83"/>
      <c r="R193" s="83"/>
      <c r="S193" s="86"/>
      <c r="T193" s="86"/>
    </row>
    <row r="194" spans="1:20" ht="15">
      <c r="A194" s="80"/>
      <c r="B194" s="80"/>
      <c r="C194" s="80"/>
      <c r="D194" s="80"/>
      <c r="E194" s="82"/>
      <c r="F194" s="83"/>
      <c r="G194" s="84"/>
      <c r="H194" s="84"/>
      <c r="I194" s="84"/>
      <c r="J194" s="86"/>
      <c r="K194" s="86"/>
      <c r="L194" s="84"/>
      <c r="M194" s="86"/>
      <c r="N194" s="85"/>
      <c r="O194" s="85"/>
      <c r="P194" s="24"/>
      <c r="Q194" s="87"/>
      <c r="R194" s="87"/>
      <c r="S194" s="86"/>
      <c r="T194" s="86"/>
    </row>
    <row r="195" spans="1:20" ht="15">
      <c r="A195" s="80"/>
      <c r="B195" s="80"/>
      <c r="C195" s="80"/>
      <c r="D195" s="80"/>
      <c r="E195" s="82"/>
      <c r="F195" s="83"/>
      <c r="G195" s="88"/>
      <c r="H195" s="88"/>
      <c r="I195" s="88"/>
      <c r="J195" s="86"/>
      <c r="K195" s="86"/>
      <c r="L195" s="84"/>
      <c r="M195" s="86"/>
      <c r="N195" s="85"/>
      <c r="O195" s="85"/>
      <c r="P195" s="24"/>
      <c r="Q195" s="83"/>
      <c r="R195" s="83"/>
      <c r="S195" s="86"/>
      <c r="T195" s="86"/>
    </row>
    <row r="196" spans="1:20" ht="15">
      <c r="A196" s="80"/>
      <c r="B196" s="80"/>
      <c r="C196" s="80"/>
      <c r="D196" s="80"/>
      <c r="E196" s="82"/>
      <c r="F196" s="83"/>
      <c r="G196" s="26"/>
      <c r="H196" s="26"/>
      <c r="I196" s="26"/>
      <c r="J196" s="89"/>
      <c r="K196" s="89"/>
      <c r="L196" s="90"/>
      <c r="M196" s="89"/>
      <c r="N196" s="85"/>
      <c r="O196" s="85"/>
      <c r="P196" s="24"/>
      <c r="Q196" s="87"/>
      <c r="R196" s="87"/>
      <c r="S196" s="89"/>
      <c r="T196" s="89"/>
    </row>
    <row r="197" spans="1:20" ht="15">
      <c r="A197" s="80"/>
      <c r="B197" s="80"/>
      <c r="C197" s="80"/>
      <c r="D197" s="80"/>
      <c r="E197" s="82"/>
      <c r="F197" s="83"/>
      <c r="G197" s="26"/>
      <c r="H197" s="26"/>
      <c r="I197" s="26"/>
      <c r="J197" s="24"/>
      <c r="K197" s="24"/>
      <c r="M197" s="24"/>
      <c r="N197" s="85"/>
      <c r="O197" s="85"/>
      <c r="P197" s="24"/>
      <c r="Q197" s="87"/>
      <c r="R197" s="87"/>
      <c r="S197" s="24"/>
      <c r="T197" s="24"/>
    </row>
    <row r="198" spans="1:20" ht="15">
      <c r="A198" s="80"/>
      <c r="B198" s="80"/>
      <c r="C198" s="80"/>
      <c r="D198" s="80"/>
      <c r="E198" s="82"/>
      <c r="F198" s="83"/>
      <c r="J198" s="24"/>
      <c r="K198" s="24"/>
      <c r="M198" s="24"/>
      <c r="N198" s="85"/>
      <c r="O198" s="85"/>
      <c r="P198" s="24"/>
      <c r="Q198" s="87"/>
      <c r="R198" s="87"/>
      <c r="S198" s="24"/>
      <c r="T198" s="24"/>
    </row>
    <row r="199" spans="1:20" ht="15">
      <c r="A199" s="74"/>
      <c r="B199" s="74"/>
      <c r="C199" s="74"/>
      <c r="D199" s="74"/>
      <c r="E199" s="91"/>
      <c r="F199" s="75"/>
      <c r="J199" s="15"/>
      <c r="K199" s="15"/>
      <c r="M199" s="15"/>
      <c r="N199" s="85"/>
      <c r="O199" s="85"/>
      <c r="P199" s="15"/>
      <c r="S199" s="15"/>
      <c r="T199" s="15"/>
    </row>
    <row r="200" spans="1:20" ht="15">
      <c r="A200" s="74"/>
      <c r="B200" s="74"/>
      <c r="C200" s="74"/>
      <c r="D200" s="74"/>
      <c r="E200" s="91"/>
      <c r="F200" s="75"/>
      <c r="J200" s="15"/>
      <c r="K200" s="15"/>
      <c r="M200" s="15"/>
      <c r="N200" s="85"/>
      <c r="O200" s="85"/>
      <c r="P200" s="15"/>
      <c r="S200" s="15"/>
      <c r="T200" s="15"/>
    </row>
    <row r="201" spans="1:20" ht="15">
      <c r="A201" s="74"/>
      <c r="B201" s="74"/>
      <c r="C201" s="74"/>
      <c r="D201" s="74"/>
      <c r="E201" s="91"/>
      <c r="F201" s="75"/>
      <c r="J201" s="15"/>
      <c r="K201" s="15"/>
      <c r="M201" s="15"/>
      <c r="N201" s="79"/>
      <c r="O201" s="79"/>
      <c r="P201" s="15"/>
      <c r="S201" s="15"/>
      <c r="T201" s="15"/>
    </row>
    <row r="202" spans="1:20" ht="15">
      <c r="A202" s="74"/>
      <c r="B202" s="74"/>
      <c r="C202" s="74"/>
      <c r="D202" s="74"/>
      <c r="E202" s="91"/>
      <c r="F202" s="75"/>
      <c r="J202" s="15"/>
      <c r="K202" s="15"/>
      <c r="M202" s="15"/>
      <c r="N202" s="79"/>
      <c r="O202" s="79"/>
      <c r="P202" s="15"/>
      <c r="S202" s="15"/>
      <c r="T202" s="15"/>
    </row>
    <row r="203" spans="1:20" ht="15">
      <c r="A203" s="74"/>
      <c r="B203" s="74"/>
      <c r="C203" s="74"/>
      <c r="D203" s="74"/>
      <c r="E203" s="91"/>
      <c r="F203" s="75"/>
      <c r="J203" s="15"/>
      <c r="K203" s="15"/>
      <c r="M203" s="15"/>
      <c r="N203" s="79"/>
      <c r="O203" s="79"/>
      <c r="P203" s="15"/>
      <c r="S203" s="15"/>
      <c r="T203" s="15"/>
    </row>
    <row r="204" spans="1:20" ht="15">
      <c r="A204" s="74"/>
      <c r="B204" s="74"/>
      <c r="C204" s="74"/>
      <c r="D204" s="74"/>
      <c r="E204" s="91"/>
      <c r="F204" s="75"/>
      <c r="J204" s="15"/>
      <c r="K204" s="15"/>
      <c r="M204" s="15"/>
      <c r="N204" s="79"/>
      <c r="O204" s="79"/>
      <c r="P204" s="15"/>
      <c r="S204" s="15"/>
      <c r="T204" s="15"/>
    </row>
    <row r="205" spans="1:20" ht="15">
      <c r="A205" s="74"/>
      <c r="B205" s="74"/>
      <c r="C205" s="74"/>
      <c r="D205" s="74"/>
      <c r="E205" s="91"/>
      <c r="F205" s="75"/>
      <c r="J205" s="15"/>
      <c r="K205" s="15"/>
      <c r="M205" s="15"/>
      <c r="N205" s="79"/>
      <c r="O205" s="79"/>
      <c r="P205" s="15"/>
      <c r="S205" s="15"/>
      <c r="T205" s="15"/>
    </row>
    <row r="206" spans="1:20" ht="15">
      <c r="A206" s="74"/>
      <c r="B206" s="74"/>
      <c r="C206" s="74"/>
      <c r="D206" s="74"/>
      <c r="E206" s="91"/>
      <c r="F206" s="75"/>
      <c r="J206" s="15"/>
      <c r="K206" s="15"/>
      <c r="M206" s="15"/>
      <c r="N206" s="79"/>
      <c r="O206" s="79"/>
      <c r="P206" s="15"/>
      <c r="S206" s="15"/>
      <c r="T206" s="15"/>
    </row>
    <row r="207" spans="1:20" ht="15">
      <c r="A207" s="74"/>
      <c r="B207" s="74"/>
      <c r="C207" s="74"/>
      <c r="D207" s="74"/>
      <c r="E207" s="91"/>
      <c r="F207" s="75"/>
      <c r="J207" s="15"/>
      <c r="K207" s="15"/>
      <c r="M207" s="15"/>
      <c r="N207" s="79"/>
      <c r="O207" s="79"/>
      <c r="P207" s="15"/>
      <c r="S207" s="15"/>
      <c r="T207" s="15"/>
    </row>
    <row r="208" spans="1:20" ht="15">
      <c r="A208" s="74"/>
      <c r="B208" s="74"/>
      <c r="C208" s="74"/>
      <c r="D208" s="74"/>
      <c r="E208" s="91"/>
      <c r="F208" s="75"/>
      <c r="J208" s="15"/>
      <c r="K208" s="15"/>
      <c r="M208" s="15"/>
      <c r="N208" s="79"/>
      <c r="O208" s="79"/>
      <c r="P208" s="15"/>
      <c r="S208" s="15"/>
      <c r="T208" s="15"/>
    </row>
    <row r="209" spans="1:20" ht="15">
      <c r="A209" s="74"/>
      <c r="B209" s="74"/>
      <c r="C209" s="74"/>
      <c r="D209" s="74"/>
      <c r="E209" s="91"/>
      <c r="F209" s="75"/>
      <c r="J209" s="15"/>
      <c r="K209" s="15"/>
      <c r="M209" s="15"/>
      <c r="N209" s="79"/>
      <c r="O209" s="79"/>
      <c r="P209" s="15"/>
      <c r="S209" s="15"/>
      <c r="T209" s="15"/>
    </row>
    <row r="210" spans="1:20" ht="15">
      <c r="A210" s="74"/>
      <c r="B210" s="74"/>
      <c r="C210" s="74"/>
      <c r="D210" s="74"/>
      <c r="E210" s="91"/>
      <c r="F210" s="75"/>
      <c r="J210" s="15"/>
      <c r="K210" s="15"/>
      <c r="M210" s="15"/>
      <c r="N210" s="79"/>
      <c r="O210" s="79"/>
      <c r="P210" s="15"/>
      <c r="S210" s="15"/>
      <c r="T210" s="15"/>
    </row>
    <row r="211" spans="1:20" ht="15">
      <c r="A211" s="74"/>
      <c r="B211" s="74"/>
      <c r="C211" s="74"/>
      <c r="D211" s="74"/>
      <c r="E211" s="91"/>
      <c r="F211" s="75"/>
      <c r="J211" s="15"/>
      <c r="K211" s="15"/>
      <c r="M211" s="15"/>
      <c r="N211" s="79"/>
      <c r="O211" s="79"/>
      <c r="P211" s="15"/>
      <c r="S211" s="15"/>
      <c r="T211" s="15"/>
    </row>
    <row r="212" spans="1:20" ht="15">
      <c r="A212" s="74"/>
      <c r="B212" s="74"/>
      <c r="C212" s="74"/>
      <c r="D212" s="74"/>
      <c r="E212" s="91"/>
      <c r="F212" s="75"/>
      <c r="J212" s="15"/>
      <c r="K212" s="15"/>
      <c r="M212" s="15"/>
      <c r="N212" s="79"/>
      <c r="O212" s="79"/>
      <c r="P212" s="15"/>
      <c r="S212" s="15"/>
      <c r="T212" s="15"/>
    </row>
    <row r="213" spans="1:20" ht="15">
      <c r="A213" s="74"/>
      <c r="B213" s="74"/>
      <c r="C213" s="74"/>
      <c r="D213" s="74"/>
      <c r="E213" s="91"/>
      <c r="F213" s="75"/>
      <c r="J213" s="15"/>
      <c r="K213" s="15"/>
      <c r="M213" s="15"/>
      <c r="N213" s="79"/>
      <c r="O213" s="79"/>
      <c r="P213" s="15"/>
      <c r="S213" s="15"/>
      <c r="T213" s="15"/>
    </row>
    <row r="214" spans="1:20" ht="15">
      <c r="A214" s="74"/>
      <c r="B214" s="74"/>
      <c r="C214" s="74"/>
      <c r="D214" s="74"/>
      <c r="E214" s="91"/>
      <c r="F214" s="75"/>
      <c r="J214" s="15"/>
      <c r="K214" s="15"/>
      <c r="M214" s="15"/>
      <c r="N214" s="79"/>
      <c r="O214" s="79"/>
      <c r="P214" s="15"/>
      <c r="S214" s="15"/>
      <c r="T214" s="15"/>
    </row>
    <row r="215" spans="1:20" ht="15">
      <c r="A215" s="74"/>
      <c r="B215" s="74"/>
      <c r="C215" s="74"/>
      <c r="D215" s="74"/>
      <c r="E215" s="91"/>
      <c r="F215" s="75"/>
      <c r="J215" s="15"/>
      <c r="K215" s="15"/>
      <c r="M215" s="15"/>
      <c r="N215" s="79"/>
      <c r="O215" s="79"/>
      <c r="P215" s="15"/>
      <c r="S215" s="15"/>
      <c r="T215" s="15"/>
    </row>
    <row r="216" spans="1:20" ht="15">
      <c r="A216" s="74"/>
      <c r="B216" s="74"/>
      <c r="C216" s="74"/>
      <c r="D216" s="74"/>
      <c r="E216" s="91"/>
      <c r="F216" s="75"/>
      <c r="J216" s="15"/>
      <c r="K216" s="15"/>
      <c r="M216" s="15"/>
      <c r="N216" s="79"/>
      <c r="O216" s="79"/>
      <c r="P216" s="15"/>
      <c r="S216" s="15"/>
      <c r="T216" s="15"/>
    </row>
    <row r="217" spans="1:20" ht="15">
      <c r="A217" s="74"/>
      <c r="B217" s="74"/>
      <c r="C217" s="74"/>
      <c r="D217" s="74"/>
      <c r="E217" s="91"/>
      <c r="F217" s="75"/>
      <c r="J217" s="15"/>
      <c r="K217" s="15"/>
      <c r="M217" s="15"/>
      <c r="N217" s="79"/>
      <c r="O217" s="79"/>
      <c r="P217" s="15"/>
      <c r="S217" s="15"/>
      <c r="T217" s="15"/>
    </row>
    <row r="218" spans="1:20" ht="15">
      <c r="A218" s="74"/>
      <c r="B218" s="74"/>
      <c r="C218" s="74"/>
      <c r="D218" s="74"/>
      <c r="E218" s="91"/>
      <c r="F218" s="75"/>
      <c r="J218" s="15"/>
      <c r="K218" s="15"/>
      <c r="M218" s="15"/>
      <c r="N218" s="79"/>
      <c r="O218" s="79"/>
      <c r="P218" s="15"/>
      <c r="S218" s="15"/>
      <c r="T218" s="15"/>
    </row>
    <row r="219" spans="1:20" ht="15">
      <c r="A219" s="74"/>
      <c r="B219" s="74"/>
      <c r="C219" s="74"/>
      <c r="D219" s="74"/>
      <c r="E219" s="91"/>
      <c r="F219" s="75"/>
      <c r="J219" s="15"/>
      <c r="K219" s="15"/>
      <c r="M219" s="15"/>
      <c r="N219" s="79"/>
      <c r="O219" s="79"/>
      <c r="P219" s="15"/>
      <c r="S219" s="15"/>
      <c r="T219" s="15"/>
    </row>
    <row r="220" spans="1:20" ht="15">
      <c r="A220" s="74"/>
      <c r="B220" s="74"/>
      <c r="C220" s="74"/>
      <c r="D220" s="74"/>
      <c r="E220" s="91"/>
      <c r="F220" s="75"/>
      <c r="J220" s="15"/>
      <c r="K220" s="15"/>
      <c r="M220" s="15"/>
      <c r="N220" s="79"/>
      <c r="O220" s="79"/>
      <c r="P220" s="15"/>
      <c r="S220" s="15"/>
      <c r="T220" s="15"/>
    </row>
    <row r="221" spans="1:20" ht="15">
      <c r="A221" s="74"/>
      <c r="B221" s="74"/>
      <c r="C221" s="74"/>
      <c r="D221" s="74"/>
      <c r="E221" s="91"/>
      <c r="F221" s="75"/>
      <c r="J221" s="15"/>
      <c r="K221" s="15"/>
      <c r="M221" s="15"/>
      <c r="N221" s="79"/>
      <c r="O221" s="79"/>
      <c r="P221" s="15"/>
      <c r="S221" s="15"/>
      <c r="T221" s="15"/>
    </row>
    <row r="222" spans="1:20" ht="15">
      <c r="A222" s="74"/>
      <c r="B222" s="74"/>
      <c r="C222" s="74"/>
      <c r="D222" s="74"/>
      <c r="E222" s="91"/>
      <c r="F222" s="75"/>
      <c r="J222" s="15"/>
      <c r="K222" s="15"/>
      <c r="M222" s="15"/>
      <c r="N222" s="79"/>
      <c r="O222" s="79"/>
      <c r="P222" s="15"/>
      <c r="S222" s="15"/>
      <c r="T222" s="15"/>
    </row>
    <row r="223" spans="1:20" ht="15">
      <c r="A223" s="74"/>
      <c r="B223" s="74"/>
      <c r="C223" s="74"/>
      <c r="D223" s="74"/>
      <c r="E223" s="91"/>
      <c r="F223" s="75"/>
      <c r="J223" s="15"/>
      <c r="K223" s="15"/>
      <c r="M223" s="15"/>
      <c r="N223" s="79"/>
      <c r="O223" s="79"/>
      <c r="P223" s="15"/>
      <c r="S223" s="15"/>
      <c r="T223" s="15"/>
    </row>
    <row r="224" spans="1:20" ht="15">
      <c r="A224" s="74"/>
      <c r="B224" s="74"/>
      <c r="C224" s="74"/>
      <c r="D224" s="74"/>
      <c r="E224" s="91"/>
      <c r="F224" s="75"/>
      <c r="J224" s="15"/>
      <c r="K224" s="15"/>
      <c r="M224" s="15"/>
      <c r="N224" s="79"/>
      <c r="O224" s="79"/>
      <c r="P224" s="15"/>
      <c r="S224" s="15"/>
      <c r="T224" s="15"/>
    </row>
    <row r="225" spans="1:20" ht="15">
      <c r="A225" s="74"/>
      <c r="B225" s="74"/>
      <c r="C225" s="74"/>
      <c r="D225" s="74"/>
      <c r="E225" s="91"/>
      <c r="F225" s="75"/>
      <c r="J225" s="15"/>
      <c r="K225" s="15"/>
      <c r="M225" s="15"/>
      <c r="N225" s="79"/>
      <c r="O225" s="79"/>
      <c r="P225" s="15"/>
      <c r="S225" s="15"/>
      <c r="T225" s="15"/>
    </row>
    <row r="226" spans="1:20" ht="15">
      <c r="A226" s="74"/>
      <c r="B226" s="74"/>
      <c r="C226" s="74"/>
      <c r="D226" s="74"/>
      <c r="E226" s="91"/>
      <c r="F226" s="75"/>
      <c r="J226" s="15"/>
      <c r="K226" s="15"/>
      <c r="M226" s="15"/>
      <c r="N226" s="79"/>
      <c r="O226" s="79"/>
      <c r="P226" s="15"/>
      <c r="S226" s="15"/>
      <c r="T226" s="15"/>
    </row>
    <row r="227" spans="1:20" ht="15">
      <c r="A227" s="74"/>
      <c r="B227" s="74"/>
      <c r="C227" s="74"/>
      <c r="D227" s="74"/>
      <c r="E227" s="91"/>
      <c r="F227" s="75"/>
      <c r="J227" s="15"/>
      <c r="K227" s="15"/>
      <c r="M227" s="15"/>
      <c r="N227" s="79"/>
      <c r="O227" s="79"/>
      <c r="P227" s="15"/>
      <c r="S227" s="15"/>
      <c r="T227" s="15"/>
    </row>
    <row r="228" spans="1:20" ht="15">
      <c r="A228" s="74"/>
      <c r="B228" s="74"/>
      <c r="C228" s="74"/>
      <c r="D228" s="74"/>
      <c r="E228" s="91"/>
      <c r="F228" s="75"/>
      <c r="J228" s="15"/>
      <c r="K228" s="15"/>
      <c r="M228" s="15"/>
      <c r="N228" s="79"/>
      <c r="O228" s="79"/>
      <c r="P228" s="15"/>
      <c r="S228" s="15"/>
      <c r="T228" s="15"/>
    </row>
    <row r="229" spans="1:20" ht="15">
      <c r="A229" s="74"/>
      <c r="B229" s="74"/>
      <c r="C229" s="74"/>
      <c r="D229" s="74"/>
      <c r="E229" s="91"/>
      <c r="F229" s="75"/>
      <c r="J229" s="15"/>
      <c r="K229" s="15"/>
      <c r="M229" s="15"/>
      <c r="N229" s="79"/>
      <c r="O229" s="79"/>
      <c r="P229" s="15"/>
      <c r="S229" s="15"/>
      <c r="T229" s="15"/>
    </row>
    <row r="230" spans="1:20" ht="15">
      <c r="A230" s="74"/>
      <c r="B230" s="74"/>
      <c r="C230" s="74"/>
      <c r="D230" s="74"/>
      <c r="E230" s="91"/>
      <c r="F230" s="75"/>
      <c r="J230" s="15"/>
      <c r="K230" s="15"/>
      <c r="M230" s="15"/>
      <c r="N230" s="79"/>
      <c r="O230" s="79"/>
      <c r="P230" s="15"/>
      <c r="S230" s="15"/>
      <c r="T230" s="15"/>
    </row>
    <row r="231" spans="1:20" ht="15">
      <c r="A231" s="74"/>
      <c r="B231" s="74"/>
      <c r="C231" s="74"/>
      <c r="D231" s="74"/>
      <c r="E231" s="91"/>
      <c r="F231" s="75"/>
      <c r="J231" s="15"/>
      <c r="K231" s="15"/>
      <c r="M231" s="15"/>
      <c r="N231" s="79"/>
      <c r="O231" s="79"/>
      <c r="P231" s="15"/>
      <c r="S231" s="15"/>
      <c r="T231" s="15"/>
    </row>
    <row r="232" spans="1:20" ht="15">
      <c r="A232" s="74"/>
      <c r="B232" s="74"/>
      <c r="C232" s="74"/>
      <c r="D232" s="74"/>
      <c r="E232" s="91"/>
      <c r="F232" s="75"/>
      <c r="J232" s="15"/>
      <c r="K232" s="15"/>
      <c r="M232" s="15"/>
      <c r="N232" s="79"/>
      <c r="O232" s="79"/>
      <c r="P232" s="15"/>
      <c r="S232" s="15"/>
      <c r="T232" s="15"/>
    </row>
    <row r="233" spans="1:20" ht="15">
      <c r="A233" s="74"/>
      <c r="B233" s="74"/>
      <c r="C233" s="74"/>
      <c r="D233" s="74"/>
      <c r="E233" s="91"/>
      <c r="F233" s="75"/>
      <c r="J233" s="15"/>
      <c r="K233" s="15"/>
      <c r="M233" s="15"/>
      <c r="N233" s="79"/>
      <c r="O233" s="79"/>
      <c r="P233" s="15"/>
      <c r="S233" s="15"/>
      <c r="T233" s="15"/>
    </row>
    <row r="234" spans="1:20" ht="15">
      <c r="A234" s="74"/>
      <c r="B234" s="74"/>
      <c r="C234" s="74"/>
      <c r="D234" s="74"/>
      <c r="E234" s="91"/>
      <c r="F234" s="75"/>
      <c r="J234" s="15"/>
      <c r="K234" s="15"/>
      <c r="M234" s="15"/>
      <c r="N234" s="79"/>
      <c r="O234" s="79"/>
      <c r="P234" s="15"/>
      <c r="S234" s="15"/>
      <c r="T234" s="15"/>
    </row>
    <row r="235" spans="1:20" ht="15">
      <c r="A235" s="74"/>
      <c r="B235" s="74"/>
      <c r="C235" s="74"/>
      <c r="D235" s="74"/>
      <c r="E235" s="91"/>
      <c r="F235" s="75"/>
      <c r="J235" s="15"/>
      <c r="K235" s="15"/>
      <c r="M235" s="15"/>
      <c r="N235" s="79"/>
      <c r="O235" s="79"/>
      <c r="P235" s="15"/>
      <c r="S235" s="15"/>
      <c r="T235" s="15"/>
    </row>
    <row r="236" spans="1:20" ht="15">
      <c r="A236" s="74"/>
      <c r="B236" s="74"/>
      <c r="C236" s="74"/>
      <c r="D236" s="74"/>
      <c r="E236" s="91"/>
      <c r="F236" s="75"/>
      <c r="J236" s="15"/>
      <c r="K236" s="15"/>
      <c r="M236" s="15"/>
      <c r="N236" s="79"/>
      <c r="O236" s="79"/>
      <c r="P236" s="15"/>
      <c r="S236" s="15"/>
      <c r="T236" s="15"/>
    </row>
    <row r="237" spans="1:20" ht="15">
      <c r="A237" s="74"/>
      <c r="B237" s="74"/>
      <c r="C237" s="74"/>
      <c r="D237" s="74"/>
      <c r="E237" s="91"/>
      <c r="F237" s="75"/>
      <c r="J237" s="15"/>
      <c r="K237" s="15"/>
      <c r="M237" s="15"/>
      <c r="N237" s="79"/>
      <c r="O237" s="79"/>
      <c r="P237" s="15"/>
      <c r="S237" s="15"/>
      <c r="T237" s="15"/>
    </row>
    <row r="238" spans="1:20" ht="15">
      <c r="A238" s="74"/>
      <c r="B238" s="74"/>
      <c r="C238" s="74"/>
      <c r="D238" s="74"/>
      <c r="E238" s="91"/>
      <c r="F238" s="75"/>
      <c r="J238" s="15"/>
      <c r="K238" s="15"/>
      <c r="M238" s="15"/>
      <c r="N238" s="79"/>
      <c r="O238" s="79"/>
      <c r="P238" s="15"/>
      <c r="S238" s="15"/>
      <c r="T238" s="15"/>
    </row>
    <row r="239" spans="1:20" ht="15">
      <c r="A239" s="74"/>
      <c r="B239" s="74"/>
      <c r="C239" s="74"/>
      <c r="D239" s="74"/>
      <c r="E239" s="91"/>
      <c r="F239" s="75"/>
      <c r="J239" s="15"/>
      <c r="K239" s="15"/>
      <c r="M239" s="15"/>
      <c r="N239" s="79"/>
      <c r="O239" s="79"/>
      <c r="P239" s="15"/>
      <c r="S239" s="15"/>
      <c r="T239" s="15"/>
    </row>
    <row r="240" spans="1:20" ht="15">
      <c r="A240" s="74"/>
      <c r="B240" s="74"/>
      <c r="C240" s="74"/>
      <c r="D240" s="74"/>
      <c r="E240" s="91"/>
      <c r="F240" s="75"/>
      <c r="J240" s="15"/>
      <c r="K240" s="15"/>
      <c r="M240" s="15"/>
      <c r="N240" s="79"/>
      <c r="O240" s="79"/>
      <c r="P240" s="15"/>
      <c r="S240" s="15"/>
      <c r="T240" s="15"/>
    </row>
    <row r="241" spans="1:20" ht="15">
      <c r="A241" s="74"/>
      <c r="B241" s="74"/>
      <c r="C241" s="74"/>
      <c r="D241" s="74"/>
      <c r="E241" s="91"/>
      <c r="F241" s="75"/>
      <c r="J241" s="15"/>
      <c r="K241" s="15"/>
      <c r="M241" s="15"/>
      <c r="N241" s="79"/>
      <c r="O241" s="79"/>
      <c r="P241" s="15"/>
      <c r="S241" s="15"/>
      <c r="T241" s="15"/>
    </row>
    <row r="242" spans="1:20" ht="15">
      <c r="A242" s="74"/>
      <c r="B242" s="74"/>
      <c r="C242" s="74"/>
      <c r="D242" s="74"/>
      <c r="E242" s="91"/>
      <c r="F242" s="75"/>
      <c r="J242" s="15"/>
      <c r="K242" s="15"/>
      <c r="M242" s="15"/>
      <c r="N242" s="79"/>
      <c r="O242" s="79"/>
      <c r="P242" s="15"/>
      <c r="S242" s="15"/>
      <c r="T242" s="15"/>
    </row>
    <row r="243" spans="1:20" ht="15">
      <c r="A243" s="74"/>
      <c r="B243" s="74"/>
      <c r="C243" s="74"/>
      <c r="D243" s="74"/>
      <c r="E243" s="91"/>
      <c r="F243" s="75"/>
      <c r="J243" s="15"/>
      <c r="K243" s="15"/>
      <c r="M243" s="15"/>
      <c r="N243" s="79"/>
      <c r="O243" s="79"/>
      <c r="P243" s="15"/>
      <c r="S243" s="15"/>
      <c r="T243" s="15"/>
    </row>
    <row r="244" spans="1:20" ht="15">
      <c r="A244" s="80"/>
      <c r="B244" s="80"/>
      <c r="C244" s="80"/>
      <c r="D244" s="80"/>
      <c r="E244" s="91"/>
      <c r="F244" s="83"/>
      <c r="N244" s="79"/>
      <c r="O244" s="79"/>
    </row>
    <row r="245" spans="1:20" ht="15">
      <c r="A245" s="80"/>
      <c r="B245" s="80"/>
      <c r="C245" s="80"/>
      <c r="D245" s="80"/>
      <c r="E245" s="91"/>
      <c r="F245" s="83"/>
      <c r="N245" s="79"/>
      <c r="O245" s="79"/>
    </row>
    <row r="246" spans="1:20" ht="15">
      <c r="A246" s="80"/>
      <c r="B246" s="80"/>
      <c r="C246" s="80"/>
      <c r="D246" s="80"/>
      <c r="E246" s="91"/>
      <c r="F246" s="83"/>
      <c r="N246" s="79"/>
      <c r="O246" s="79"/>
    </row>
    <row r="247" spans="1:20" ht="15">
      <c r="A247" s="80"/>
      <c r="B247" s="80"/>
      <c r="C247" s="80"/>
      <c r="D247" s="80"/>
      <c r="E247" s="91"/>
      <c r="F247" s="83"/>
      <c r="N247" s="79"/>
      <c r="O247" s="79"/>
    </row>
    <row r="248" spans="1:20" ht="15">
      <c r="A248" s="80"/>
      <c r="B248" s="80"/>
      <c r="C248" s="80"/>
      <c r="D248" s="80"/>
      <c r="E248" s="91"/>
      <c r="F248" s="83"/>
      <c r="N248" s="79"/>
      <c r="O248" s="79"/>
    </row>
    <row r="249" spans="1:20" ht="15">
      <c r="A249" s="80"/>
      <c r="B249" s="80"/>
      <c r="C249" s="80"/>
      <c r="D249" s="80"/>
      <c r="E249" s="91"/>
      <c r="F249" s="83"/>
      <c r="N249" s="79"/>
      <c r="O249" s="79"/>
    </row>
    <row r="250" spans="1:20" ht="15">
      <c r="A250" s="80"/>
      <c r="B250" s="80"/>
      <c r="C250" s="80"/>
      <c r="D250" s="80"/>
      <c r="E250" s="91"/>
      <c r="F250" s="83"/>
      <c r="N250" s="79"/>
      <c r="O250" s="79"/>
    </row>
    <row r="251" spans="1:20" ht="15">
      <c r="A251" s="80"/>
      <c r="B251" s="80"/>
      <c r="C251" s="80"/>
      <c r="D251" s="80"/>
      <c r="E251" s="91"/>
      <c r="F251" s="83"/>
      <c r="N251" s="79"/>
      <c r="O251" s="79"/>
    </row>
    <row r="252" spans="1:20" ht="15">
      <c r="A252" s="80"/>
      <c r="B252" s="80"/>
      <c r="C252" s="80"/>
      <c r="D252" s="80"/>
      <c r="E252" s="91"/>
      <c r="F252" s="83"/>
      <c r="N252" s="79"/>
      <c r="O252" s="79"/>
    </row>
    <row r="253" spans="1:20" ht="15">
      <c r="A253" s="80"/>
      <c r="B253" s="80"/>
      <c r="C253" s="80"/>
      <c r="D253" s="80"/>
      <c r="E253" s="91"/>
      <c r="F253" s="83"/>
      <c r="N253" s="79"/>
      <c r="O253" s="79"/>
    </row>
    <row r="254" spans="1:20" ht="15">
      <c r="A254" s="80"/>
      <c r="B254" s="80"/>
      <c r="C254" s="80"/>
      <c r="D254" s="80"/>
      <c r="E254" s="91"/>
      <c r="F254" s="83"/>
      <c r="N254" s="79"/>
      <c r="O254" s="79"/>
    </row>
    <row r="255" spans="1:20" ht="15">
      <c r="A255" s="80"/>
      <c r="B255" s="80"/>
      <c r="C255" s="80"/>
      <c r="D255" s="80"/>
      <c r="E255" s="91"/>
      <c r="F255" s="83"/>
      <c r="N255" s="79"/>
      <c r="O255" s="79"/>
    </row>
    <row r="256" spans="1:20" ht="15">
      <c r="A256" s="80"/>
      <c r="B256" s="80"/>
      <c r="C256" s="80"/>
      <c r="D256" s="80"/>
      <c r="E256" s="91"/>
      <c r="F256" s="83"/>
      <c r="N256" s="79"/>
      <c r="O256" s="79"/>
    </row>
    <row r="257" spans="1:15" ht="15">
      <c r="A257" s="80"/>
      <c r="B257" s="80"/>
      <c r="C257" s="80"/>
      <c r="D257" s="80"/>
      <c r="E257" s="91"/>
      <c r="F257" s="83"/>
      <c r="N257" s="79"/>
      <c r="O257" s="79"/>
    </row>
    <row r="258" spans="1:15" ht="15">
      <c r="A258" s="80"/>
      <c r="B258" s="80"/>
      <c r="C258" s="80"/>
      <c r="D258" s="80"/>
      <c r="E258" s="91"/>
      <c r="F258" s="83"/>
      <c r="N258" s="79"/>
      <c r="O258" s="79"/>
    </row>
    <row r="259" spans="1:15" ht="15">
      <c r="A259" s="80"/>
      <c r="B259" s="80"/>
      <c r="C259" s="80"/>
      <c r="D259" s="80"/>
      <c r="E259" s="91"/>
      <c r="F259" s="83"/>
      <c r="N259" s="79"/>
      <c r="O259" s="79"/>
    </row>
    <row r="260" spans="1:15" ht="15">
      <c r="A260" s="80"/>
      <c r="B260" s="80"/>
      <c r="C260" s="80"/>
      <c r="D260" s="80"/>
      <c r="E260" s="91"/>
      <c r="F260" s="83"/>
      <c r="N260" s="79"/>
      <c r="O260" s="79"/>
    </row>
    <row r="261" spans="1:15" ht="15">
      <c r="A261" s="80"/>
      <c r="B261" s="80"/>
      <c r="C261" s="80"/>
      <c r="D261" s="80"/>
      <c r="E261" s="91"/>
      <c r="F261" s="83"/>
      <c r="N261" s="79"/>
      <c r="O261" s="79"/>
    </row>
    <row r="262" spans="1:15" ht="15">
      <c r="A262" s="80"/>
      <c r="B262" s="80"/>
      <c r="C262" s="80"/>
      <c r="D262" s="80"/>
      <c r="E262" s="91"/>
      <c r="F262" s="83"/>
      <c r="N262" s="79"/>
      <c r="O262" s="79"/>
    </row>
    <row r="263" spans="1:15" ht="15">
      <c r="A263" s="80"/>
      <c r="B263" s="80"/>
      <c r="C263" s="80"/>
      <c r="D263" s="80"/>
      <c r="E263" s="91"/>
      <c r="F263" s="83"/>
      <c r="N263" s="79"/>
      <c r="O263" s="79"/>
    </row>
    <row r="264" spans="1:15" ht="15">
      <c r="A264" s="80"/>
      <c r="B264" s="80"/>
      <c r="C264" s="80"/>
      <c r="D264" s="80"/>
      <c r="E264" s="91"/>
      <c r="F264" s="83"/>
      <c r="N264" s="79"/>
      <c r="O264" s="79"/>
    </row>
    <row r="265" spans="1:15" ht="15">
      <c r="A265" s="80"/>
      <c r="B265" s="80"/>
      <c r="C265" s="80"/>
      <c r="D265" s="80"/>
      <c r="E265" s="91"/>
      <c r="F265" s="83"/>
      <c r="N265" s="79"/>
      <c r="O265" s="79"/>
    </row>
    <row r="266" spans="1:15" ht="15">
      <c r="A266" s="80"/>
      <c r="B266" s="80"/>
      <c r="C266" s="80"/>
      <c r="D266" s="80"/>
      <c r="E266" s="91"/>
      <c r="F266" s="83"/>
      <c r="N266" s="79"/>
      <c r="O266" s="79"/>
    </row>
    <row r="267" spans="1:15" ht="15">
      <c r="N267" s="79"/>
      <c r="O267" s="79"/>
    </row>
    <row r="268" spans="1:15" ht="15">
      <c r="N268" s="79"/>
      <c r="O268" s="79"/>
    </row>
    <row r="749" spans="5:109" s="93" customFormat="1" ht="3.75" customHeight="1">
      <c r="E749" s="12"/>
      <c r="F749" s="87"/>
      <c r="G749" s="14"/>
      <c r="H749" s="14"/>
      <c r="I749" s="14"/>
      <c r="J749" s="92"/>
      <c r="K749" s="92"/>
      <c r="L749" s="16"/>
      <c r="M749" s="92"/>
      <c r="N749" s="17"/>
      <c r="O749" s="17"/>
      <c r="P749" s="92"/>
      <c r="Q749" s="13"/>
      <c r="R749" s="13"/>
      <c r="S749" s="92"/>
      <c r="T749" s="92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  <c r="AQ749" s="13"/>
      <c r="AR749" s="13"/>
      <c r="AS749" s="13"/>
      <c r="AT749" s="13"/>
      <c r="AU749" s="13"/>
      <c r="AV749" s="13"/>
      <c r="AW749" s="13"/>
      <c r="AX749" s="13"/>
      <c r="AY749" s="13"/>
      <c r="AZ749" s="13"/>
      <c r="BA749" s="13"/>
      <c r="BB749" s="13"/>
      <c r="BC749" s="13"/>
      <c r="BD749" s="13"/>
      <c r="BE749" s="13"/>
      <c r="BF749" s="13"/>
      <c r="BG749" s="13"/>
      <c r="BH749" s="13"/>
      <c r="BI749" s="13"/>
      <c r="BJ749" s="13"/>
      <c r="BK749" s="13"/>
      <c r="BL749" s="13"/>
      <c r="BM749" s="13"/>
      <c r="BN749" s="13"/>
      <c r="BO749" s="13"/>
      <c r="BP749" s="13"/>
      <c r="BQ749" s="13"/>
      <c r="BR749" s="13"/>
      <c r="BS749" s="13"/>
      <c r="BT749" s="13"/>
      <c r="BU749" s="13"/>
      <c r="BV749" s="13"/>
      <c r="BW749" s="13"/>
      <c r="BX749" s="13"/>
      <c r="BY749" s="13"/>
      <c r="BZ749" s="13"/>
      <c r="CA749" s="13"/>
      <c r="CB749" s="13"/>
      <c r="CC749" s="13"/>
      <c r="CD749" s="13"/>
      <c r="CE749" s="13"/>
      <c r="CF749" s="13"/>
      <c r="CG749" s="13"/>
      <c r="CH749" s="13"/>
      <c r="CI749" s="13"/>
      <c r="CJ749" s="13"/>
      <c r="CK749" s="13"/>
      <c r="CL749" s="13"/>
      <c r="CM749" s="13"/>
      <c r="CN749" s="13"/>
      <c r="CO749" s="13"/>
      <c r="CP749" s="13"/>
      <c r="CQ749" s="13"/>
      <c r="CR749" s="13"/>
      <c r="CS749" s="13"/>
      <c r="CT749" s="13"/>
      <c r="CU749" s="13"/>
      <c r="CV749" s="13"/>
      <c r="CW749" s="13"/>
      <c r="CX749" s="13"/>
      <c r="CY749" s="13"/>
      <c r="CZ749" s="13"/>
      <c r="DA749" s="13"/>
      <c r="DB749" s="13"/>
      <c r="DC749" s="13"/>
      <c r="DD749" s="13"/>
      <c r="DE749" s="13"/>
    </row>
    <row r="750" spans="5:109" s="93" customFormat="1" ht="12.75" hidden="1" customHeight="1">
      <c r="E750" s="12"/>
      <c r="F750" s="87"/>
      <c r="G750" s="14"/>
      <c r="H750" s="14"/>
      <c r="I750" s="14"/>
      <c r="J750" s="92"/>
      <c r="K750" s="92"/>
      <c r="L750" s="16"/>
      <c r="M750" s="92"/>
      <c r="N750" s="17"/>
      <c r="O750" s="17"/>
      <c r="P750" s="92"/>
      <c r="Q750" s="13"/>
      <c r="R750" s="13"/>
      <c r="S750" s="92"/>
      <c r="T750" s="92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  <c r="AR750" s="13"/>
      <c r="AS750" s="13"/>
      <c r="AT750" s="13"/>
      <c r="AU750" s="13"/>
      <c r="AV750" s="13"/>
      <c r="AW750" s="13"/>
      <c r="AX750" s="13"/>
      <c r="AY750" s="13"/>
      <c r="AZ750" s="13"/>
      <c r="BA750" s="13"/>
      <c r="BB750" s="13"/>
      <c r="BC750" s="13"/>
      <c r="BD750" s="13"/>
      <c r="BE750" s="13"/>
      <c r="BF750" s="13"/>
      <c r="BG750" s="13"/>
      <c r="BH750" s="13"/>
      <c r="BI750" s="13"/>
      <c r="BJ750" s="13"/>
      <c r="BK750" s="13"/>
      <c r="BL750" s="13"/>
      <c r="BM750" s="13"/>
      <c r="BN750" s="13"/>
      <c r="BO750" s="13"/>
      <c r="BP750" s="13"/>
      <c r="BQ750" s="13"/>
      <c r="BR750" s="13"/>
      <c r="BS750" s="13"/>
      <c r="BT750" s="13"/>
      <c r="BU750" s="13"/>
      <c r="BV750" s="13"/>
      <c r="BW750" s="13"/>
      <c r="BX750" s="13"/>
      <c r="BY750" s="13"/>
      <c r="BZ750" s="13"/>
      <c r="CA750" s="13"/>
      <c r="CB750" s="13"/>
      <c r="CC750" s="13"/>
      <c r="CD750" s="13"/>
      <c r="CE750" s="13"/>
      <c r="CF750" s="13"/>
      <c r="CG750" s="13"/>
      <c r="CH750" s="13"/>
      <c r="CI750" s="13"/>
      <c r="CJ750" s="13"/>
      <c r="CK750" s="13"/>
      <c r="CL750" s="13"/>
      <c r="CM750" s="13"/>
      <c r="CN750" s="13"/>
      <c r="CO750" s="13"/>
      <c r="CP750" s="13"/>
      <c r="CQ750" s="13"/>
      <c r="CR750" s="13"/>
      <c r="CS750" s="13"/>
      <c r="CT750" s="13"/>
      <c r="CU750" s="13"/>
      <c r="CV750" s="13"/>
      <c r="CW750" s="13"/>
      <c r="CX750" s="13"/>
      <c r="CY750" s="13"/>
      <c r="CZ750" s="13"/>
      <c r="DA750" s="13"/>
      <c r="DB750" s="13"/>
      <c r="DC750" s="13"/>
      <c r="DD750" s="13"/>
      <c r="DE750" s="13"/>
    </row>
    <row r="751" spans="5:109" s="93" customFormat="1" ht="12.75" hidden="1" customHeight="1">
      <c r="E751" s="12"/>
      <c r="F751" s="87"/>
      <c r="G751" s="14"/>
      <c r="H751" s="14"/>
      <c r="I751" s="14"/>
      <c r="J751" s="92"/>
      <c r="K751" s="92"/>
      <c r="L751" s="16"/>
      <c r="M751" s="92"/>
      <c r="N751" s="17"/>
      <c r="O751" s="17"/>
      <c r="P751" s="92"/>
      <c r="Q751" s="13"/>
      <c r="R751" s="13"/>
      <c r="S751" s="92"/>
      <c r="T751" s="92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  <c r="AR751" s="13"/>
      <c r="AS751" s="13"/>
      <c r="AT751" s="13"/>
      <c r="AU751" s="13"/>
      <c r="AV751" s="13"/>
      <c r="AW751" s="13"/>
      <c r="AX751" s="13"/>
      <c r="AY751" s="13"/>
      <c r="AZ751" s="13"/>
      <c r="BA751" s="13"/>
      <c r="BB751" s="13"/>
      <c r="BC751" s="13"/>
      <c r="BD751" s="13"/>
      <c r="BE751" s="13"/>
      <c r="BF751" s="13"/>
      <c r="BG751" s="13"/>
      <c r="BH751" s="13"/>
      <c r="BI751" s="13"/>
      <c r="BJ751" s="13"/>
      <c r="BK751" s="13"/>
      <c r="BL751" s="13"/>
      <c r="BM751" s="13"/>
      <c r="BN751" s="13"/>
      <c r="BO751" s="13"/>
      <c r="BP751" s="13"/>
      <c r="BQ751" s="13"/>
      <c r="BR751" s="13"/>
      <c r="BS751" s="13"/>
      <c r="BT751" s="13"/>
      <c r="BU751" s="13"/>
      <c r="BV751" s="13"/>
      <c r="BW751" s="13"/>
      <c r="BX751" s="13"/>
      <c r="BY751" s="13"/>
      <c r="BZ751" s="13"/>
      <c r="CA751" s="13"/>
      <c r="CB751" s="13"/>
      <c r="CC751" s="13"/>
      <c r="CD751" s="13"/>
      <c r="CE751" s="13"/>
      <c r="CF751" s="13"/>
      <c r="CG751" s="13"/>
      <c r="CH751" s="13"/>
      <c r="CI751" s="13"/>
      <c r="CJ751" s="13"/>
      <c r="CK751" s="13"/>
      <c r="CL751" s="13"/>
      <c r="CM751" s="13"/>
      <c r="CN751" s="13"/>
      <c r="CO751" s="13"/>
      <c r="CP751" s="13"/>
      <c r="CQ751" s="13"/>
      <c r="CR751" s="13"/>
      <c r="CS751" s="13"/>
      <c r="CT751" s="13"/>
      <c r="CU751" s="13"/>
      <c r="CV751" s="13"/>
      <c r="CW751" s="13"/>
      <c r="CX751" s="13"/>
      <c r="CY751" s="13"/>
      <c r="CZ751" s="13"/>
      <c r="DA751" s="13"/>
      <c r="DB751" s="13"/>
      <c r="DC751" s="13"/>
      <c r="DD751" s="13"/>
      <c r="DE751" s="13"/>
    </row>
    <row r="752" spans="5:109" s="93" customFormat="1" ht="12.75" hidden="1" customHeight="1">
      <c r="E752" s="12"/>
      <c r="F752" s="87"/>
      <c r="G752" s="14"/>
      <c r="H752" s="14"/>
      <c r="I752" s="14"/>
      <c r="J752" s="92"/>
      <c r="K752" s="92"/>
      <c r="L752" s="16"/>
      <c r="M752" s="92"/>
      <c r="N752" s="17"/>
      <c r="O752" s="17"/>
      <c r="P752" s="92"/>
      <c r="Q752" s="13"/>
      <c r="R752" s="13"/>
      <c r="S752" s="92"/>
      <c r="T752" s="92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  <c r="BE752" s="13"/>
      <c r="BF752" s="13"/>
      <c r="BG752" s="13"/>
      <c r="BH752" s="13"/>
      <c r="BI752" s="13"/>
      <c r="BJ752" s="13"/>
      <c r="BK752" s="13"/>
      <c r="BL752" s="13"/>
      <c r="BM752" s="13"/>
      <c r="BN752" s="13"/>
      <c r="BO752" s="13"/>
      <c r="BP752" s="13"/>
      <c r="BQ752" s="13"/>
      <c r="BR752" s="13"/>
      <c r="BS752" s="13"/>
      <c r="BT752" s="13"/>
      <c r="BU752" s="13"/>
      <c r="BV752" s="13"/>
      <c r="BW752" s="13"/>
      <c r="BX752" s="13"/>
      <c r="BY752" s="13"/>
      <c r="BZ752" s="13"/>
      <c r="CA752" s="13"/>
      <c r="CB752" s="13"/>
      <c r="CC752" s="13"/>
      <c r="CD752" s="13"/>
      <c r="CE752" s="13"/>
      <c r="CF752" s="13"/>
      <c r="CG752" s="13"/>
      <c r="CH752" s="13"/>
      <c r="CI752" s="13"/>
      <c r="CJ752" s="13"/>
      <c r="CK752" s="13"/>
      <c r="CL752" s="13"/>
      <c r="CM752" s="13"/>
      <c r="CN752" s="13"/>
      <c r="CO752" s="13"/>
      <c r="CP752" s="13"/>
      <c r="CQ752" s="13"/>
      <c r="CR752" s="13"/>
      <c r="CS752" s="13"/>
      <c r="CT752" s="13"/>
      <c r="CU752" s="13"/>
      <c r="CV752" s="13"/>
      <c r="CW752" s="13"/>
      <c r="CX752" s="13"/>
      <c r="CY752" s="13"/>
      <c r="CZ752" s="13"/>
      <c r="DA752" s="13"/>
      <c r="DB752" s="13"/>
      <c r="DC752" s="13"/>
      <c r="DD752" s="13"/>
      <c r="DE752" s="13"/>
    </row>
    <row r="753" spans="5:109" s="93" customFormat="1" ht="12.75" hidden="1" customHeight="1">
      <c r="E753" s="12"/>
      <c r="F753" s="87"/>
      <c r="G753" s="14"/>
      <c r="H753" s="14"/>
      <c r="I753" s="14"/>
      <c r="J753" s="92"/>
      <c r="K753" s="92"/>
      <c r="L753" s="16"/>
      <c r="M753" s="92"/>
      <c r="N753" s="17"/>
      <c r="O753" s="17"/>
      <c r="P753" s="92"/>
      <c r="Q753" s="13"/>
      <c r="R753" s="13"/>
      <c r="S753" s="92"/>
      <c r="T753" s="92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  <c r="BE753" s="13"/>
      <c r="BF753" s="13"/>
      <c r="BG753" s="13"/>
      <c r="BH753" s="13"/>
      <c r="BI753" s="13"/>
      <c r="BJ753" s="13"/>
      <c r="BK753" s="13"/>
      <c r="BL753" s="13"/>
      <c r="BM753" s="13"/>
      <c r="BN753" s="13"/>
      <c r="BO753" s="13"/>
      <c r="BP753" s="13"/>
      <c r="BQ753" s="13"/>
      <c r="BR753" s="13"/>
      <c r="BS753" s="13"/>
      <c r="BT753" s="13"/>
      <c r="BU753" s="13"/>
      <c r="BV753" s="13"/>
      <c r="BW753" s="13"/>
      <c r="BX753" s="13"/>
      <c r="BY753" s="13"/>
      <c r="BZ753" s="13"/>
      <c r="CA753" s="13"/>
      <c r="CB753" s="13"/>
      <c r="CC753" s="13"/>
      <c r="CD753" s="13"/>
      <c r="CE753" s="13"/>
      <c r="CF753" s="13"/>
      <c r="CG753" s="13"/>
      <c r="CH753" s="13"/>
      <c r="CI753" s="13"/>
      <c r="CJ753" s="13"/>
      <c r="CK753" s="13"/>
      <c r="CL753" s="13"/>
      <c r="CM753" s="13"/>
      <c r="CN753" s="13"/>
      <c r="CO753" s="13"/>
      <c r="CP753" s="13"/>
      <c r="CQ753" s="13"/>
      <c r="CR753" s="13"/>
      <c r="CS753" s="13"/>
      <c r="CT753" s="13"/>
      <c r="CU753" s="13"/>
      <c r="CV753" s="13"/>
      <c r="CW753" s="13"/>
      <c r="CX753" s="13"/>
      <c r="CY753" s="13"/>
      <c r="CZ753" s="13"/>
      <c r="DA753" s="13"/>
      <c r="DB753" s="13"/>
      <c r="DC753" s="13"/>
      <c r="DD753" s="13"/>
      <c r="DE753" s="13"/>
    </row>
    <row r="754" spans="5:109" s="93" customFormat="1" ht="12.75" hidden="1" customHeight="1">
      <c r="E754" s="12"/>
      <c r="F754" s="87"/>
      <c r="G754" s="14"/>
      <c r="H754" s="14"/>
      <c r="I754" s="14"/>
      <c r="J754" s="92"/>
      <c r="K754" s="92"/>
      <c r="L754" s="16"/>
      <c r="M754" s="92"/>
      <c r="N754" s="17"/>
      <c r="O754" s="17"/>
      <c r="P754" s="92"/>
      <c r="Q754" s="13"/>
      <c r="R754" s="13"/>
      <c r="S754" s="92"/>
      <c r="T754" s="92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  <c r="AR754" s="13"/>
      <c r="AS754" s="13"/>
      <c r="AT754" s="13"/>
      <c r="AU754" s="13"/>
      <c r="AV754" s="13"/>
      <c r="AW754" s="13"/>
      <c r="AX754" s="13"/>
      <c r="AY754" s="13"/>
      <c r="AZ754" s="13"/>
      <c r="BA754" s="13"/>
      <c r="BB754" s="13"/>
      <c r="BC754" s="13"/>
      <c r="BD754" s="13"/>
      <c r="BE754" s="13"/>
      <c r="BF754" s="13"/>
      <c r="BG754" s="13"/>
      <c r="BH754" s="13"/>
      <c r="BI754" s="13"/>
      <c r="BJ754" s="13"/>
      <c r="BK754" s="13"/>
      <c r="BL754" s="13"/>
      <c r="BM754" s="13"/>
      <c r="BN754" s="13"/>
      <c r="BO754" s="13"/>
      <c r="BP754" s="13"/>
      <c r="BQ754" s="13"/>
      <c r="BR754" s="13"/>
      <c r="BS754" s="13"/>
      <c r="BT754" s="13"/>
      <c r="BU754" s="13"/>
      <c r="BV754" s="13"/>
      <c r="BW754" s="13"/>
      <c r="BX754" s="13"/>
      <c r="BY754" s="13"/>
      <c r="BZ754" s="13"/>
      <c r="CA754" s="13"/>
      <c r="CB754" s="13"/>
      <c r="CC754" s="13"/>
      <c r="CD754" s="13"/>
      <c r="CE754" s="13"/>
      <c r="CF754" s="13"/>
      <c r="CG754" s="13"/>
      <c r="CH754" s="13"/>
      <c r="CI754" s="13"/>
      <c r="CJ754" s="13"/>
      <c r="CK754" s="13"/>
      <c r="CL754" s="13"/>
      <c r="CM754" s="13"/>
      <c r="CN754" s="13"/>
      <c r="CO754" s="13"/>
      <c r="CP754" s="13"/>
      <c r="CQ754" s="13"/>
      <c r="CR754" s="13"/>
      <c r="CS754" s="13"/>
      <c r="CT754" s="13"/>
      <c r="CU754" s="13"/>
      <c r="CV754" s="13"/>
      <c r="CW754" s="13"/>
      <c r="CX754" s="13"/>
      <c r="CY754" s="13"/>
      <c r="CZ754" s="13"/>
      <c r="DA754" s="13"/>
      <c r="DB754" s="13"/>
      <c r="DC754" s="13"/>
      <c r="DD754" s="13"/>
      <c r="DE754" s="13"/>
    </row>
    <row r="755" spans="5:109" s="93" customFormat="1" ht="12.75" hidden="1" customHeight="1">
      <c r="E755" s="12"/>
      <c r="F755" s="87"/>
      <c r="G755" s="14"/>
      <c r="H755" s="14"/>
      <c r="I755" s="14"/>
      <c r="J755" s="92"/>
      <c r="K755" s="92"/>
      <c r="L755" s="16"/>
      <c r="M755" s="92"/>
      <c r="N755" s="17"/>
      <c r="O755" s="17"/>
      <c r="P755" s="92"/>
      <c r="Q755" s="13"/>
      <c r="R755" s="13"/>
      <c r="S755" s="92"/>
      <c r="T755" s="92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  <c r="BE755" s="13"/>
      <c r="BF755" s="13"/>
      <c r="BG755" s="13"/>
      <c r="BH755" s="13"/>
      <c r="BI755" s="13"/>
      <c r="BJ755" s="13"/>
      <c r="BK755" s="13"/>
      <c r="BL755" s="13"/>
      <c r="BM755" s="13"/>
      <c r="BN755" s="13"/>
      <c r="BO755" s="13"/>
      <c r="BP755" s="13"/>
      <c r="BQ755" s="13"/>
      <c r="BR755" s="13"/>
      <c r="BS755" s="13"/>
      <c r="BT755" s="13"/>
      <c r="BU755" s="13"/>
      <c r="BV755" s="13"/>
      <c r="BW755" s="13"/>
      <c r="BX755" s="13"/>
      <c r="BY755" s="13"/>
      <c r="BZ755" s="13"/>
      <c r="CA755" s="13"/>
      <c r="CB755" s="13"/>
      <c r="CC755" s="13"/>
      <c r="CD755" s="13"/>
      <c r="CE755" s="13"/>
      <c r="CF755" s="13"/>
      <c r="CG755" s="13"/>
      <c r="CH755" s="13"/>
      <c r="CI755" s="13"/>
      <c r="CJ755" s="13"/>
      <c r="CK755" s="13"/>
      <c r="CL755" s="13"/>
      <c r="CM755" s="13"/>
      <c r="CN755" s="13"/>
      <c r="CO755" s="13"/>
      <c r="CP755" s="13"/>
      <c r="CQ755" s="13"/>
      <c r="CR755" s="13"/>
      <c r="CS755" s="13"/>
      <c r="CT755" s="13"/>
      <c r="CU755" s="13"/>
      <c r="CV755" s="13"/>
      <c r="CW755" s="13"/>
      <c r="CX755" s="13"/>
      <c r="CY755" s="13"/>
      <c r="CZ755" s="13"/>
      <c r="DA755" s="13"/>
      <c r="DB755" s="13"/>
      <c r="DC755" s="13"/>
      <c r="DD755" s="13"/>
      <c r="DE755" s="13"/>
    </row>
    <row r="756" spans="5:109" s="93" customFormat="1" ht="12.75" hidden="1" customHeight="1">
      <c r="E756" s="12"/>
      <c r="F756" s="87"/>
      <c r="G756" s="14"/>
      <c r="H756" s="14"/>
      <c r="I756" s="14"/>
      <c r="J756" s="92"/>
      <c r="K756" s="92"/>
      <c r="L756" s="16"/>
      <c r="M756" s="92"/>
      <c r="N756" s="17"/>
      <c r="O756" s="17"/>
      <c r="P756" s="92"/>
      <c r="Q756" s="13"/>
      <c r="R756" s="13"/>
      <c r="S756" s="92"/>
      <c r="T756" s="92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  <c r="AR756" s="13"/>
      <c r="AS756" s="13"/>
      <c r="AT756" s="13"/>
      <c r="AU756" s="13"/>
      <c r="AV756" s="13"/>
      <c r="AW756" s="13"/>
      <c r="AX756" s="13"/>
      <c r="AY756" s="13"/>
      <c r="AZ756" s="13"/>
      <c r="BA756" s="13"/>
      <c r="BB756" s="13"/>
      <c r="BC756" s="13"/>
      <c r="BD756" s="13"/>
      <c r="BE756" s="13"/>
      <c r="BF756" s="13"/>
      <c r="BG756" s="13"/>
      <c r="BH756" s="13"/>
      <c r="BI756" s="13"/>
      <c r="BJ756" s="13"/>
      <c r="BK756" s="13"/>
      <c r="BL756" s="13"/>
      <c r="BM756" s="13"/>
      <c r="BN756" s="13"/>
      <c r="BO756" s="13"/>
      <c r="BP756" s="13"/>
      <c r="BQ756" s="13"/>
      <c r="BR756" s="13"/>
      <c r="BS756" s="13"/>
      <c r="BT756" s="13"/>
      <c r="BU756" s="13"/>
      <c r="BV756" s="13"/>
      <c r="BW756" s="13"/>
      <c r="BX756" s="13"/>
      <c r="BY756" s="13"/>
      <c r="BZ756" s="13"/>
      <c r="CA756" s="13"/>
      <c r="CB756" s="13"/>
      <c r="CC756" s="13"/>
      <c r="CD756" s="13"/>
      <c r="CE756" s="13"/>
      <c r="CF756" s="13"/>
      <c r="CG756" s="13"/>
      <c r="CH756" s="13"/>
      <c r="CI756" s="13"/>
      <c r="CJ756" s="13"/>
      <c r="CK756" s="13"/>
      <c r="CL756" s="13"/>
      <c r="CM756" s="13"/>
      <c r="CN756" s="13"/>
      <c r="CO756" s="13"/>
      <c r="CP756" s="13"/>
      <c r="CQ756" s="13"/>
      <c r="CR756" s="13"/>
      <c r="CS756" s="13"/>
      <c r="CT756" s="13"/>
      <c r="CU756" s="13"/>
      <c r="CV756" s="13"/>
      <c r="CW756" s="13"/>
      <c r="CX756" s="13"/>
      <c r="CY756" s="13"/>
      <c r="CZ756" s="13"/>
      <c r="DA756" s="13"/>
      <c r="DB756" s="13"/>
      <c r="DC756" s="13"/>
      <c r="DD756" s="13"/>
      <c r="DE756" s="13"/>
    </row>
    <row r="757" spans="5:109" s="93" customFormat="1" ht="12.75" hidden="1" customHeight="1">
      <c r="E757" s="12"/>
      <c r="F757" s="87"/>
      <c r="G757" s="14"/>
      <c r="H757" s="14"/>
      <c r="I757" s="14"/>
      <c r="J757" s="92"/>
      <c r="K757" s="92"/>
      <c r="L757" s="16"/>
      <c r="M757" s="92"/>
      <c r="N757" s="17"/>
      <c r="O757" s="17"/>
      <c r="P757" s="92"/>
      <c r="Q757" s="13"/>
      <c r="R757" s="13"/>
      <c r="S757" s="92"/>
      <c r="T757" s="92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  <c r="AR757" s="13"/>
      <c r="AS757" s="13"/>
      <c r="AT757" s="13"/>
      <c r="AU757" s="13"/>
      <c r="AV757" s="13"/>
      <c r="AW757" s="13"/>
      <c r="AX757" s="13"/>
      <c r="AY757" s="13"/>
      <c r="AZ757" s="13"/>
      <c r="BA757" s="13"/>
      <c r="BB757" s="13"/>
      <c r="BC757" s="13"/>
      <c r="BD757" s="13"/>
      <c r="BE757" s="13"/>
      <c r="BF757" s="13"/>
      <c r="BG757" s="13"/>
      <c r="BH757" s="13"/>
      <c r="BI757" s="13"/>
      <c r="BJ757" s="13"/>
      <c r="BK757" s="13"/>
      <c r="BL757" s="13"/>
      <c r="BM757" s="13"/>
      <c r="BN757" s="13"/>
      <c r="BO757" s="13"/>
      <c r="BP757" s="13"/>
      <c r="BQ757" s="13"/>
      <c r="BR757" s="13"/>
      <c r="BS757" s="13"/>
      <c r="BT757" s="13"/>
      <c r="BU757" s="13"/>
      <c r="BV757" s="13"/>
      <c r="BW757" s="13"/>
      <c r="BX757" s="13"/>
      <c r="BY757" s="13"/>
      <c r="BZ757" s="13"/>
      <c r="CA757" s="13"/>
      <c r="CB757" s="13"/>
      <c r="CC757" s="13"/>
      <c r="CD757" s="13"/>
      <c r="CE757" s="13"/>
      <c r="CF757" s="13"/>
      <c r="CG757" s="13"/>
      <c r="CH757" s="13"/>
      <c r="CI757" s="13"/>
      <c r="CJ757" s="13"/>
      <c r="CK757" s="13"/>
      <c r="CL757" s="13"/>
      <c r="CM757" s="13"/>
      <c r="CN757" s="13"/>
      <c r="CO757" s="13"/>
      <c r="CP757" s="13"/>
      <c r="CQ757" s="13"/>
      <c r="CR757" s="13"/>
      <c r="CS757" s="13"/>
      <c r="CT757" s="13"/>
      <c r="CU757" s="13"/>
      <c r="CV757" s="13"/>
      <c r="CW757" s="13"/>
      <c r="CX757" s="13"/>
      <c r="CY757" s="13"/>
      <c r="CZ757" s="13"/>
      <c r="DA757" s="13"/>
      <c r="DB757" s="13"/>
      <c r="DC757" s="13"/>
      <c r="DD757" s="13"/>
      <c r="DE757" s="13"/>
    </row>
    <row r="758" spans="5:109" s="93" customFormat="1" ht="12.75" hidden="1" customHeight="1">
      <c r="E758" s="12"/>
      <c r="F758" s="87"/>
      <c r="G758" s="14"/>
      <c r="H758" s="14"/>
      <c r="I758" s="14"/>
      <c r="J758" s="92"/>
      <c r="K758" s="92"/>
      <c r="L758" s="16"/>
      <c r="M758" s="92"/>
      <c r="N758" s="17"/>
      <c r="O758" s="17"/>
      <c r="P758" s="92"/>
      <c r="Q758" s="13"/>
      <c r="R758" s="13"/>
      <c r="S758" s="92"/>
      <c r="T758" s="92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  <c r="AR758" s="13"/>
      <c r="AS758" s="13"/>
      <c r="AT758" s="13"/>
      <c r="AU758" s="13"/>
      <c r="AV758" s="13"/>
      <c r="AW758" s="13"/>
      <c r="AX758" s="13"/>
      <c r="AY758" s="13"/>
      <c r="AZ758" s="13"/>
      <c r="BA758" s="13"/>
      <c r="BB758" s="13"/>
      <c r="BC758" s="13"/>
      <c r="BD758" s="13"/>
      <c r="BE758" s="13"/>
      <c r="BF758" s="13"/>
      <c r="BG758" s="13"/>
      <c r="BH758" s="13"/>
      <c r="BI758" s="13"/>
      <c r="BJ758" s="13"/>
      <c r="BK758" s="13"/>
      <c r="BL758" s="13"/>
      <c r="BM758" s="13"/>
      <c r="BN758" s="13"/>
      <c r="BO758" s="13"/>
      <c r="BP758" s="13"/>
      <c r="BQ758" s="13"/>
      <c r="BR758" s="13"/>
      <c r="BS758" s="13"/>
      <c r="BT758" s="13"/>
      <c r="BU758" s="13"/>
      <c r="BV758" s="13"/>
      <c r="BW758" s="13"/>
      <c r="BX758" s="13"/>
      <c r="BY758" s="13"/>
      <c r="BZ758" s="13"/>
      <c r="CA758" s="13"/>
      <c r="CB758" s="13"/>
      <c r="CC758" s="13"/>
      <c r="CD758" s="13"/>
      <c r="CE758" s="13"/>
      <c r="CF758" s="13"/>
      <c r="CG758" s="13"/>
      <c r="CH758" s="13"/>
      <c r="CI758" s="13"/>
      <c r="CJ758" s="13"/>
      <c r="CK758" s="13"/>
      <c r="CL758" s="13"/>
      <c r="CM758" s="13"/>
      <c r="CN758" s="13"/>
      <c r="CO758" s="13"/>
      <c r="CP758" s="13"/>
      <c r="CQ758" s="13"/>
      <c r="CR758" s="13"/>
      <c r="CS758" s="13"/>
      <c r="CT758" s="13"/>
      <c r="CU758" s="13"/>
      <c r="CV758" s="13"/>
      <c r="CW758" s="13"/>
      <c r="CX758" s="13"/>
      <c r="CY758" s="13"/>
      <c r="CZ758" s="13"/>
      <c r="DA758" s="13"/>
      <c r="DB758" s="13"/>
      <c r="DC758" s="13"/>
      <c r="DD758" s="13"/>
      <c r="DE758" s="13"/>
    </row>
    <row r="759" spans="5:109" s="93" customFormat="1" ht="12.75" hidden="1" customHeight="1">
      <c r="E759" s="12"/>
      <c r="F759" s="87"/>
      <c r="G759" s="14"/>
      <c r="H759" s="14"/>
      <c r="I759" s="14"/>
      <c r="J759" s="92"/>
      <c r="K759" s="92"/>
      <c r="L759" s="16"/>
      <c r="M759" s="92"/>
      <c r="N759" s="17"/>
      <c r="O759" s="17"/>
      <c r="P759" s="92"/>
      <c r="Q759" s="13"/>
      <c r="R759" s="13"/>
      <c r="S759" s="92"/>
      <c r="T759" s="92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3"/>
      <c r="AV759" s="13"/>
      <c r="AW759" s="13"/>
      <c r="AX759" s="13"/>
      <c r="AY759" s="13"/>
      <c r="AZ759" s="13"/>
      <c r="BA759" s="13"/>
      <c r="BB759" s="13"/>
      <c r="BC759" s="13"/>
      <c r="BD759" s="13"/>
      <c r="BE759" s="13"/>
      <c r="BF759" s="13"/>
      <c r="BG759" s="13"/>
      <c r="BH759" s="13"/>
      <c r="BI759" s="13"/>
      <c r="BJ759" s="13"/>
      <c r="BK759" s="13"/>
      <c r="BL759" s="13"/>
      <c r="BM759" s="13"/>
      <c r="BN759" s="13"/>
      <c r="BO759" s="13"/>
      <c r="BP759" s="13"/>
      <c r="BQ759" s="13"/>
      <c r="BR759" s="13"/>
      <c r="BS759" s="13"/>
      <c r="BT759" s="13"/>
      <c r="BU759" s="13"/>
      <c r="BV759" s="13"/>
      <c r="BW759" s="13"/>
      <c r="BX759" s="13"/>
      <c r="BY759" s="13"/>
      <c r="BZ759" s="13"/>
      <c r="CA759" s="13"/>
      <c r="CB759" s="13"/>
      <c r="CC759" s="13"/>
      <c r="CD759" s="13"/>
      <c r="CE759" s="13"/>
      <c r="CF759" s="13"/>
      <c r="CG759" s="13"/>
      <c r="CH759" s="13"/>
      <c r="CI759" s="13"/>
      <c r="CJ759" s="13"/>
      <c r="CK759" s="13"/>
      <c r="CL759" s="13"/>
      <c r="CM759" s="13"/>
      <c r="CN759" s="13"/>
      <c r="CO759" s="13"/>
      <c r="CP759" s="13"/>
      <c r="CQ759" s="13"/>
      <c r="CR759" s="13"/>
      <c r="CS759" s="13"/>
      <c r="CT759" s="13"/>
      <c r="CU759" s="13"/>
      <c r="CV759" s="13"/>
      <c r="CW759" s="13"/>
      <c r="CX759" s="13"/>
      <c r="CY759" s="13"/>
      <c r="CZ759" s="13"/>
      <c r="DA759" s="13"/>
      <c r="DB759" s="13"/>
      <c r="DC759" s="13"/>
      <c r="DD759" s="13"/>
      <c r="DE759" s="13"/>
    </row>
    <row r="760" spans="5:109" s="93" customFormat="1" ht="12.75" hidden="1" customHeight="1">
      <c r="E760" s="12"/>
      <c r="F760" s="87"/>
      <c r="G760" s="14"/>
      <c r="H760" s="14"/>
      <c r="I760" s="14"/>
      <c r="J760" s="92"/>
      <c r="K760" s="92"/>
      <c r="L760" s="16"/>
      <c r="M760" s="92"/>
      <c r="N760" s="17"/>
      <c r="O760" s="17"/>
      <c r="P760" s="92"/>
      <c r="Q760" s="13"/>
      <c r="R760" s="13"/>
      <c r="S760" s="92"/>
      <c r="T760" s="92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  <c r="AR760" s="13"/>
      <c r="AS760" s="13"/>
      <c r="AT760" s="13"/>
      <c r="AU760" s="13"/>
      <c r="AV760" s="13"/>
      <c r="AW760" s="13"/>
      <c r="AX760" s="13"/>
      <c r="AY760" s="13"/>
      <c r="AZ760" s="13"/>
      <c r="BA760" s="13"/>
      <c r="BB760" s="13"/>
      <c r="BC760" s="13"/>
      <c r="BD760" s="13"/>
      <c r="BE760" s="13"/>
      <c r="BF760" s="13"/>
      <c r="BG760" s="13"/>
      <c r="BH760" s="13"/>
      <c r="BI760" s="13"/>
      <c r="BJ760" s="13"/>
      <c r="BK760" s="13"/>
      <c r="BL760" s="13"/>
      <c r="BM760" s="13"/>
      <c r="BN760" s="13"/>
      <c r="BO760" s="13"/>
      <c r="BP760" s="13"/>
      <c r="BQ760" s="13"/>
      <c r="BR760" s="13"/>
      <c r="BS760" s="13"/>
      <c r="BT760" s="13"/>
      <c r="BU760" s="13"/>
      <c r="BV760" s="13"/>
      <c r="BW760" s="13"/>
      <c r="BX760" s="13"/>
      <c r="BY760" s="13"/>
      <c r="BZ760" s="13"/>
      <c r="CA760" s="13"/>
      <c r="CB760" s="13"/>
      <c r="CC760" s="13"/>
      <c r="CD760" s="13"/>
      <c r="CE760" s="13"/>
      <c r="CF760" s="13"/>
      <c r="CG760" s="13"/>
      <c r="CH760" s="13"/>
      <c r="CI760" s="13"/>
      <c r="CJ760" s="13"/>
      <c r="CK760" s="13"/>
      <c r="CL760" s="13"/>
      <c r="CM760" s="13"/>
      <c r="CN760" s="13"/>
      <c r="CO760" s="13"/>
      <c r="CP760" s="13"/>
      <c r="CQ760" s="13"/>
      <c r="CR760" s="13"/>
      <c r="CS760" s="13"/>
      <c r="CT760" s="13"/>
      <c r="CU760" s="13"/>
      <c r="CV760" s="13"/>
      <c r="CW760" s="13"/>
      <c r="CX760" s="13"/>
      <c r="CY760" s="13"/>
      <c r="CZ760" s="13"/>
      <c r="DA760" s="13"/>
      <c r="DB760" s="13"/>
      <c r="DC760" s="13"/>
      <c r="DD760" s="13"/>
      <c r="DE760" s="13"/>
    </row>
    <row r="761" spans="5:109" s="93" customFormat="1" ht="4.5" hidden="1" customHeight="1">
      <c r="E761" s="12"/>
      <c r="F761" s="87"/>
      <c r="G761" s="14"/>
      <c r="H761" s="14"/>
      <c r="I761" s="14"/>
      <c r="J761" s="92"/>
      <c r="K761" s="92"/>
      <c r="L761" s="16"/>
      <c r="M761" s="92"/>
      <c r="N761" s="17"/>
      <c r="O761" s="17"/>
      <c r="P761" s="92"/>
      <c r="Q761" s="13"/>
      <c r="R761" s="13"/>
      <c r="S761" s="92"/>
      <c r="T761" s="92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  <c r="AR761" s="13"/>
      <c r="AS761" s="13"/>
      <c r="AT761" s="13"/>
      <c r="AU761" s="13"/>
      <c r="AV761" s="13"/>
      <c r="AW761" s="13"/>
      <c r="AX761" s="13"/>
      <c r="AY761" s="13"/>
      <c r="AZ761" s="13"/>
      <c r="BA761" s="13"/>
      <c r="BB761" s="13"/>
      <c r="BC761" s="13"/>
      <c r="BD761" s="13"/>
      <c r="BE761" s="13"/>
      <c r="BF761" s="13"/>
      <c r="BG761" s="13"/>
      <c r="BH761" s="13"/>
      <c r="BI761" s="13"/>
      <c r="BJ761" s="13"/>
      <c r="BK761" s="13"/>
      <c r="BL761" s="13"/>
      <c r="BM761" s="13"/>
      <c r="BN761" s="13"/>
      <c r="BO761" s="13"/>
      <c r="BP761" s="13"/>
      <c r="BQ761" s="13"/>
      <c r="BR761" s="13"/>
      <c r="BS761" s="13"/>
      <c r="BT761" s="13"/>
      <c r="BU761" s="13"/>
      <c r="BV761" s="13"/>
      <c r="BW761" s="13"/>
      <c r="BX761" s="13"/>
      <c r="BY761" s="13"/>
      <c r="BZ761" s="13"/>
      <c r="CA761" s="13"/>
      <c r="CB761" s="13"/>
      <c r="CC761" s="13"/>
      <c r="CD761" s="13"/>
      <c r="CE761" s="13"/>
      <c r="CF761" s="13"/>
      <c r="CG761" s="13"/>
      <c r="CH761" s="13"/>
      <c r="CI761" s="13"/>
      <c r="CJ761" s="13"/>
      <c r="CK761" s="13"/>
      <c r="CL761" s="13"/>
      <c r="CM761" s="13"/>
      <c r="CN761" s="13"/>
      <c r="CO761" s="13"/>
      <c r="CP761" s="13"/>
      <c r="CQ761" s="13"/>
      <c r="CR761" s="13"/>
      <c r="CS761" s="13"/>
      <c r="CT761" s="13"/>
      <c r="CU761" s="13"/>
      <c r="CV761" s="13"/>
      <c r="CW761" s="13"/>
      <c r="CX761" s="13"/>
      <c r="CY761" s="13"/>
      <c r="CZ761" s="13"/>
      <c r="DA761" s="13"/>
      <c r="DB761" s="13"/>
      <c r="DC761" s="13"/>
      <c r="DD761" s="13"/>
      <c r="DE761" s="13"/>
    </row>
    <row r="762" spans="5:109" s="93" customFormat="1" ht="12.75" hidden="1" customHeight="1">
      <c r="E762" s="12"/>
      <c r="F762" s="87"/>
      <c r="G762" s="14"/>
      <c r="H762" s="14"/>
      <c r="I762" s="14"/>
      <c r="J762" s="92"/>
      <c r="K762" s="92"/>
      <c r="L762" s="16"/>
      <c r="M762" s="92"/>
      <c r="N762" s="17"/>
      <c r="O762" s="17"/>
      <c r="P762" s="92"/>
      <c r="Q762" s="13"/>
      <c r="R762" s="13"/>
      <c r="S762" s="92"/>
      <c r="T762" s="92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  <c r="AR762" s="13"/>
      <c r="AS762" s="13"/>
      <c r="AT762" s="13"/>
      <c r="AU762" s="13"/>
      <c r="AV762" s="13"/>
      <c r="AW762" s="13"/>
      <c r="AX762" s="13"/>
      <c r="AY762" s="13"/>
      <c r="AZ762" s="13"/>
      <c r="BA762" s="13"/>
      <c r="BB762" s="13"/>
      <c r="BC762" s="13"/>
      <c r="BD762" s="13"/>
      <c r="BE762" s="13"/>
      <c r="BF762" s="13"/>
      <c r="BG762" s="13"/>
      <c r="BH762" s="13"/>
      <c r="BI762" s="13"/>
      <c r="BJ762" s="13"/>
      <c r="BK762" s="13"/>
      <c r="BL762" s="13"/>
      <c r="BM762" s="13"/>
      <c r="BN762" s="13"/>
      <c r="BO762" s="13"/>
      <c r="BP762" s="13"/>
      <c r="BQ762" s="13"/>
      <c r="BR762" s="13"/>
      <c r="BS762" s="13"/>
      <c r="BT762" s="13"/>
      <c r="BU762" s="13"/>
      <c r="BV762" s="13"/>
      <c r="BW762" s="13"/>
      <c r="BX762" s="13"/>
      <c r="BY762" s="13"/>
      <c r="BZ762" s="13"/>
      <c r="CA762" s="13"/>
      <c r="CB762" s="13"/>
      <c r="CC762" s="13"/>
      <c r="CD762" s="13"/>
      <c r="CE762" s="13"/>
      <c r="CF762" s="13"/>
      <c r="CG762" s="13"/>
      <c r="CH762" s="13"/>
      <c r="CI762" s="13"/>
      <c r="CJ762" s="13"/>
      <c r="CK762" s="13"/>
      <c r="CL762" s="13"/>
      <c r="CM762" s="13"/>
      <c r="CN762" s="13"/>
      <c r="CO762" s="13"/>
      <c r="CP762" s="13"/>
      <c r="CQ762" s="13"/>
      <c r="CR762" s="13"/>
      <c r="CS762" s="13"/>
      <c r="CT762" s="13"/>
      <c r="CU762" s="13"/>
      <c r="CV762" s="13"/>
      <c r="CW762" s="13"/>
      <c r="CX762" s="13"/>
      <c r="CY762" s="13"/>
      <c r="CZ762" s="13"/>
      <c r="DA762" s="13"/>
      <c r="DB762" s="13"/>
      <c r="DC762" s="13"/>
      <c r="DD762" s="13"/>
      <c r="DE762" s="13"/>
    </row>
    <row r="763" spans="5:109" s="93" customFormat="1" ht="12.75" hidden="1" customHeight="1">
      <c r="E763" s="12"/>
      <c r="F763" s="87"/>
      <c r="G763" s="14"/>
      <c r="H763" s="14"/>
      <c r="I763" s="14"/>
      <c r="J763" s="92"/>
      <c r="K763" s="92"/>
      <c r="L763" s="16"/>
      <c r="M763" s="92"/>
      <c r="N763" s="17"/>
      <c r="O763" s="17"/>
      <c r="P763" s="92"/>
      <c r="Q763" s="13"/>
      <c r="R763" s="13"/>
      <c r="S763" s="92"/>
      <c r="T763" s="92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  <c r="AR763" s="13"/>
      <c r="AS763" s="13"/>
      <c r="AT763" s="13"/>
      <c r="AU763" s="13"/>
      <c r="AV763" s="13"/>
      <c r="AW763" s="13"/>
      <c r="AX763" s="13"/>
      <c r="AY763" s="13"/>
      <c r="AZ763" s="13"/>
      <c r="BA763" s="13"/>
      <c r="BB763" s="13"/>
      <c r="BC763" s="13"/>
      <c r="BD763" s="13"/>
      <c r="BE763" s="13"/>
      <c r="BF763" s="13"/>
      <c r="BG763" s="13"/>
      <c r="BH763" s="13"/>
      <c r="BI763" s="13"/>
      <c r="BJ763" s="13"/>
      <c r="BK763" s="13"/>
      <c r="BL763" s="13"/>
      <c r="BM763" s="13"/>
      <c r="BN763" s="13"/>
      <c r="BO763" s="13"/>
      <c r="BP763" s="13"/>
      <c r="BQ763" s="13"/>
      <c r="BR763" s="13"/>
      <c r="BS763" s="13"/>
      <c r="BT763" s="13"/>
      <c r="BU763" s="13"/>
      <c r="BV763" s="13"/>
      <c r="BW763" s="13"/>
      <c r="BX763" s="13"/>
      <c r="BY763" s="13"/>
      <c r="BZ763" s="13"/>
      <c r="CA763" s="13"/>
      <c r="CB763" s="13"/>
      <c r="CC763" s="13"/>
      <c r="CD763" s="13"/>
      <c r="CE763" s="13"/>
      <c r="CF763" s="13"/>
      <c r="CG763" s="13"/>
      <c r="CH763" s="13"/>
      <c r="CI763" s="13"/>
      <c r="CJ763" s="13"/>
      <c r="CK763" s="13"/>
      <c r="CL763" s="13"/>
      <c r="CM763" s="13"/>
      <c r="CN763" s="13"/>
      <c r="CO763" s="13"/>
      <c r="CP763" s="13"/>
      <c r="CQ763" s="13"/>
      <c r="CR763" s="13"/>
      <c r="CS763" s="13"/>
      <c r="CT763" s="13"/>
      <c r="CU763" s="13"/>
      <c r="CV763" s="13"/>
      <c r="CW763" s="13"/>
      <c r="CX763" s="13"/>
      <c r="CY763" s="13"/>
      <c r="CZ763" s="13"/>
      <c r="DA763" s="13"/>
      <c r="DB763" s="13"/>
      <c r="DC763" s="13"/>
      <c r="DD763" s="13"/>
      <c r="DE763" s="13"/>
    </row>
    <row r="764" spans="5:109" s="93" customFormat="1" ht="12.75" hidden="1" customHeight="1">
      <c r="E764" s="12"/>
      <c r="F764" s="87"/>
      <c r="G764" s="14"/>
      <c r="H764" s="14"/>
      <c r="I764" s="14"/>
      <c r="J764" s="92"/>
      <c r="K764" s="92"/>
      <c r="L764" s="16"/>
      <c r="M764" s="92"/>
      <c r="N764" s="17"/>
      <c r="O764" s="17"/>
      <c r="P764" s="92"/>
      <c r="Q764" s="13"/>
      <c r="R764" s="13"/>
      <c r="S764" s="92"/>
      <c r="T764" s="92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  <c r="AR764" s="13"/>
      <c r="AS764" s="13"/>
      <c r="AT764" s="13"/>
      <c r="AU764" s="13"/>
      <c r="AV764" s="13"/>
      <c r="AW764" s="13"/>
      <c r="AX764" s="13"/>
      <c r="AY764" s="13"/>
      <c r="AZ764" s="13"/>
      <c r="BA764" s="13"/>
      <c r="BB764" s="13"/>
      <c r="BC764" s="13"/>
      <c r="BD764" s="13"/>
      <c r="BE764" s="13"/>
      <c r="BF764" s="13"/>
      <c r="BG764" s="13"/>
      <c r="BH764" s="13"/>
      <c r="BI764" s="13"/>
      <c r="BJ764" s="13"/>
      <c r="BK764" s="13"/>
      <c r="BL764" s="13"/>
      <c r="BM764" s="13"/>
      <c r="BN764" s="13"/>
      <c r="BO764" s="13"/>
      <c r="BP764" s="13"/>
      <c r="BQ764" s="13"/>
      <c r="BR764" s="13"/>
      <c r="BS764" s="13"/>
      <c r="BT764" s="13"/>
      <c r="BU764" s="13"/>
      <c r="BV764" s="13"/>
      <c r="BW764" s="13"/>
      <c r="BX764" s="13"/>
      <c r="BY764" s="13"/>
      <c r="BZ764" s="13"/>
      <c r="CA764" s="13"/>
      <c r="CB764" s="13"/>
      <c r="CC764" s="13"/>
      <c r="CD764" s="13"/>
      <c r="CE764" s="13"/>
      <c r="CF764" s="13"/>
      <c r="CG764" s="13"/>
      <c r="CH764" s="13"/>
      <c r="CI764" s="13"/>
      <c r="CJ764" s="13"/>
      <c r="CK764" s="13"/>
      <c r="CL764" s="13"/>
      <c r="CM764" s="13"/>
      <c r="CN764" s="13"/>
      <c r="CO764" s="13"/>
      <c r="CP764" s="13"/>
      <c r="CQ764" s="13"/>
      <c r="CR764" s="13"/>
      <c r="CS764" s="13"/>
      <c r="CT764" s="13"/>
      <c r="CU764" s="13"/>
      <c r="CV764" s="13"/>
      <c r="CW764" s="13"/>
      <c r="CX764" s="13"/>
      <c r="CY764" s="13"/>
      <c r="CZ764" s="13"/>
      <c r="DA764" s="13"/>
      <c r="DB764" s="13"/>
      <c r="DC764" s="13"/>
      <c r="DD764" s="13"/>
      <c r="DE764" s="13"/>
    </row>
    <row r="765" spans="5:109" s="93" customFormat="1" ht="12.75" hidden="1" customHeight="1">
      <c r="E765" s="12"/>
      <c r="F765" s="87"/>
      <c r="G765" s="14"/>
      <c r="H765" s="14"/>
      <c r="I765" s="14"/>
      <c r="J765" s="92"/>
      <c r="K765" s="92"/>
      <c r="L765" s="16"/>
      <c r="M765" s="92"/>
      <c r="N765" s="17"/>
      <c r="O765" s="17"/>
      <c r="P765" s="92"/>
      <c r="Q765" s="13"/>
      <c r="R765" s="13"/>
      <c r="S765" s="92"/>
      <c r="T765" s="92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  <c r="AR765" s="13"/>
      <c r="AS765" s="13"/>
      <c r="AT765" s="13"/>
      <c r="AU765" s="13"/>
      <c r="AV765" s="13"/>
      <c r="AW765" s="13"/>
      <c r="AX765" s="13"/>
      <c r="AY765" s="13"/>
      <c r="AZ765" s="13"/>
      <c r="BA765" s="13"/>
      <c r="BB765" s="13"/>
      <c r="BC765" s="13"/>
      <c r="BD765" s="13"/>
      <c r="BE765" s="13"/>
      <c r="BF765" s="13"/>
      <c r="BG765" s="13"/>
      <c r="BH765" s="13"/>
      <c r="BI765" s="13"/>
      <c r="BJ765" s="13"/>
      <c r="BK765" s="13"/>
      <c r="BL765" s="13"/>
      <c r="BM765" s="13"/>
      <c r="BN765" s="13"/>
      <c r="BO765" s="13"/>
      <c r="BP765" s="13"/>
      <c r="BQ765" s="13"/>
      <c r="BR765" s="13"/>
      <c r="BS765" s="13"/>
      <c r="BT765" s="13"/>
      <c r="BU765" s="13"/>
      <c r="BV765" s="13"/>
      <c r="BW765" s="13"/>
      <c r="BX765" s="13"/>
      <c r="BY765" s="13"/>
      <c r="BZ765" s="13"/>
      <c r="CA765" s="13"/>
      <c r="CB765" s="13"/>
      <c r="CC765" s="13"/>
      <c r="CD765" s="13"/>
      <c r="CE765" s="13"/>
      <c r="CF765" s="13"/>
      <c r="CG765" s="13"/>
      <c r="CH765" s="13"/>
      <c r="CI765" s="13"/>
      <c r="CJ765" s="13"/>
      <c r="CK765" s="13"/>
      <c r="CL765" s="13"/>
      <c r="CM765" s="13"/>
      <c r="CN765" s="13"/>
      <c r="CO765" s="13"/>
      <c r="CP765" s="13"/>
      <c r="CQ765" s="13"/>
      <c r="CR765" s="13"/>
      <c r="CS765" s="13"/>
      <c r="CT765" s="13"/>
      <c r="CU765" s="13"/>
      <c r="CV765" s="13"/>
      <c r="CW765" s="13"/>
      <c r="CX765" s="13"/>
      <c r="CY765" s="13"/>
      <c r="CZ765" s="13"/>
      <c r="DA765" s="13"/>
      <c r="DB765" s="13"/>
      <c r="DC765" s="13"/>
      <c r="DD765" s="13"/>
      <c r="DE765" s="13"/>
    </row>
    <row r="766" spans="5:109" s="93" customFormat="1" ht="12.75" hidden="1" customHeight="1">
      <c r="E766" s="12"/>
      <c r="F766" s="87"/>
      <c r="G766" s="14"/>
      <c r="H766" s="14"/>
      <c r="I766" s="14"/>
      <c r="J766" s="92"/>
      <c r="K766" s="92"/>
      <c r="L766" s="16"/>
      <c r="M766" s="92"/>
      <c r="N766" s="17"/>
      <c r="O766" s="17"/>
      <c r="P766" s="92"/>
      <c r="Q766" s="13"/>
      <c r="R766" s="13"/>
      <c r="S766" s="92"/>
      <c r="T766" s="92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  <c r="BE766" s="13"/>
      <c r="BF766" s="13"/>
      <c r="BG766" s="13"/>
      <c r="BH766" s="13"/>
      <c r="BI766" s="13"/>
      <c r="BJ766" s="13"/>
      <c r="BK766" s="13"/>
      <c r="BL766" s="13"/>
      <c r="BM766" s="13"/>
      <c r="BN766" s="13"/>
      <c r="BO766" s="13"/>
      <c r="BP766" s="13"/>
      <c r="BQ766" s="13"/>
      <c r="BR766" s="13"/>
      <c r="BS766" s="13"/>
      <c r="BT766" s="13"/>
      <c r="BU766" s="13"/>
      <c r="BV766" s="13"/>
      <c r="BW766" s="13"/>
      <c r="BX766" s="13"/>
      <c r="BY766" s="13"/>
      <c r="BZ766" s="13"/>
      <c r="CA766" s="13"/>
      <c r="CB766" s="13"/>
      <c r="CC766" s="13"/>
      <c r="CD766" s="13"/>
      <c r="CE766" s="13"/>
      <c r="CF766" s="13"/>
      <c r="CG766" s="13"/>
      <c r="CH766" s="13"/>
      <c r="CI766" s="13"/>
      <c r="CJ766" s="13"/>
      <c r="CK766" s="13"/>
      <c r="CL766" s="13"/>
      <c r="CM766" s="13"/>
      <c r="CN766" s="13"/>
      <c r="CO766" s="13"/>
      <c r="CP766" s="13"/>
      <c r="CQ766" s="13"/>
      <c r="CR766" s="13"/>
      <c r="CS766" s="13"/>
      <c r="CT766" s="13"/>
      <c r="CU766" s="13"/>
      <c r="CV766" s="13"/>
      <c r="CW766" s="13"/>
      <c r="CX766" s="13"/>
      <c r="CY766" s="13"/>
      <c r="CZ766" s="13"/>
      <c r="DA766" s="13"/>
      <c r="DB766" s="13"/>
      <c r="DC766" s="13"/>
      <c r="DD766" s="13"/>
      <c r="DE766" s="13"/>
    </row>
    <row r="767" spans="5:109" s="93" customFormat="1" ht="12.75" hidden="1" customHeight="1">
      <c r="E767" s="12"/>
      <c r="F767" s="87"/>
      <c r="G767" s="14"/>
      <c r="H767" s="14"/>
      <c r="I767" s="14"/>
      <c r="J767" s="92"/>
      <c r="K767" s="92"/>
      <c r="L767" s="16"/>
      <c r="M767" s="92"/>
      <c r="N767" s="17"/>
      <c r="O767" s="17"/>
      <c r="P767" s="92"/>
      <c r="Q767" s="13"/>
      <c r="R767" s="13"/>
      <c r="S767" s="92"/>
      <c r="T767" s="92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  <c r="BE767" s="13"/>
      <c r="BF767" s="13"/>
      <c r="BG767" s="13"/>
      <c r="BH767" s="13"/>
      <c r="BI767" s="13"/>
      <c r="BJ767" s="13"/>
      <c r="BK767" s="13"/>
      <c r="BL767" s="13"/>
      <c r="BM767" s="13"/>
      <c r="BN767" s="13"/>
      <c r="BO767" s="13"/>
      <c r="BP767" s="13"/>
      <c r="BQ767" s="13"/>
      <c r="BR767" s="13"/>
      <c r="BS767" s="13"/>
      <c r="BT767" s="13"/>
      <c r="BU767" s="13"/>
      <c r="BV767" s="13"/>
      <c r="BW767" s="13"/>
      <c r="BX767" s="13"/>
      <c r="BY767" s="13"/>
      <c r="BZ767" s="13"/>
      <c r="CA767" s="13"/>
      <c r="CB767" s="13"/>
      <c r="CC767" s="13"/>
      <c r="CD767" s="13"/>
      <c r="CE767" s="13"/>
      <c r="CF767" s="13"/>
      <c r="CG767" s="13"/>
      <c r="CH767" s="13"/>
      <c r="CI767" s="13"/>
      <c r="CJ767" s="13"/>
      <c r="CK767" s="13"/>
      <c r="CL767" s="13"/>
      <c r="CM767" s="13"/>
      <c r="CN767" s="13"/>
      <c r="CO767" s="13"/>
      <c r="CP767" s="13"/>
      <c r="CQ767" s="13"/>
      <c r="CR767" s="13"/>
      <c r="CS767" s="13"/>
      <c r="CT767" s="13"/>
      <c r="CU767" s="13"/>
      <c r="CV767" s="13"/>
      <c r="CW767" s="13"/>
      <c r="CX767" s="13"/>
      <c r="CY767" s="13"/>
      <c r="CZ767" s="13"/>
      <c r="DA767" s="13"/>
      <c r="DB767" s="13"/>
      <c r="DC767" s="13"/>
      <c r="DD767" s="13"/>
      <c r="DE767" s="13"/>
    </row>
  </sheetData>
  <mergeCells count="135">
    <mergeCell ref="N10:N12"/>
    <mergeCell ref="O10:O12"/>
    <mergeCell ref="P10:T11"/>
    <mergeCell ref="G11:H11"/>
    <mergeCell ref="I11:I12"/>
    <mergeCell ref="J11:K11"/>
    <mergeCell ref="L11:L12"/>
    <mergeCell ref="A6:M6"/>
    <mergeCell ref="A10:C12"/>
    <mergeCell ref="D10:E12"/>
    <mergeCell ref="F10:F12"/>
    <mergeCell ref="G10:I10"/>
    <mergeCell ref="J10:L10"/>
    <mergeCell ref="M10:M12"/>
    <mergeCell ref="B13:C13"/>
    <mergeCell ref="D13:E13"/>
    <mergeCell ref="D14:E14"/>
    <mergeCell ref="A15:A41"/>
    <mergeCell ref="D15:E15"/>
    <mergeCell ref="B16:B26"/>
    <mergeCell ref="D16:E16"/>
    <mergeCell ref="D21:E21"/>
    <mergeCell ref="D22:E22"/>
    <mergeCell ref="C23:C24"/>
    <mergeCell ref="D25:E25"/>
    <mergeCell ref="D26:E26"/>
    <mergeCell ref="D27:E27"/>
    <mergeCell ref="D35:E35"/>
    <mergeCell ref="B36:B40"/>
    <mergeCell ref="D36:E36"/>
    <mergeCell ref="D37:E37"/>
    <mergeCell ref="D38:E38"/>
    <mergeCell ref="D39:E39"/>
    <mergeCell ref="D40:E40"/>
    <mergeCell ref="D41:E41"/>
    <mergeCell ref="B42:E42"/>
    <mergeCell ref="A43:A152"/>
    <mergeCell ref="C43:E43"/>
    <mergeCell ref="B44:B135"/>
    <mergeCell ref="C44:E44"/>
    <mergeCell ref="D45:E45"/>
    <mergeCell ref="D46:E46"/>
    <mergeCell ref="D47:E47"/>
    <mergeCell ref="D50:E50"/>
    <mergeCell ref="D59:E59"/>
    <mergeCell ref="D60:E60"/>
    <mergeCell ref="D61:E61"/>
    <mergeCell ref="D63:E63"/>
    <mergeCell ref="D70:E70"/>
    <mergeCell ref="D75:E75"/>
    <mergeCell ref="D51:E51"/>
    <mergeCell ref="D52:E52"/>
    <mergeCell ref="D53:E53"/>
    <mergeCell ref="D54:E54"/>
    <mergeCell ref="D55:E55"/>
    <mergeCell ref="D58:E58"/>
    <mergeCell ref="D82:E82"/>
    <mergeCell ref="D91:E91"/>
    <mergeCell ref="C92:E92"/>
    <mergeCell ref="D93:E93"/>
    <mergeCell ref="D94:E94"/>
    <mergeCell ref="D95:E95"/>
    <mergeCell ref="D76:E76"/>
    <mergeCell ref="D77:E77"/>
    <mergeCell ref="D78:E78"/>
    <mergeCell ref="D79:E79"/>
    <mergeCell ref="D80:E80"/>
    <mergeCell ref="D81:E81"/>
    <mergeCell ref="C102:C104"/>
    <mergeCell ref="D102:E102"/>
    <mergeCell ref="D103:E103"/>
    <mergeCell ref="D104:E104"/>
    <mergeCell ref="D105:E105"/>
    <mergeCell ref="D106:E106"/>
    <mergeCell ref="D96:E96"/>
    <mergeCell ref="D97:E97"/>
    <mergeCell ref="D98:E98"/>
    <mergeCell ref="C99:E99"/>
    <mergeCell ref="D100:E100"/>
    <mergeCell ref="D101:E101"/>
    <mergeCell ref="D115:E115"/>
    <mergeCell ref="D116:E116"/>
    <mergeCell ref="D117:E117"/>
    <mergeCell ref="C118:C124"/>
    <mergeCell ref="D118:E118"/>
    <mergeCell ref="D121:E121"/>
    <mergeCell ref="D124:E124"/>
    <mergeCell ref="D109:E109"/>
    <mergeCell ref="D110:E110"/>
    <mergeCell ref="D111:E111"/>
    <mergeCell ref="D112:E112"/>
    <mergeCell ref="D113:E113"/>
    <mergeCell ref="D114:E114"/>
    <mergeCell ref="D131:E131"/>
    <mergeCell ref="D132:E132"/>
    <mergeCell ref="D133:E133"/>
    <mergeCell ref="D134:E134"/>
    <mergeCell ref="D135:E135"/>
    <mergeCell ref="D144:E144"/>
    <mergeCell ref="D125:E125"/>
    <mergeCell ref="D126:E126"/>
    <mergeCell ref="C127:E127"/>
    <mergeCell ref="D128:E128"/>
    <mergeCell ref="D129:E129"/>
    <mergeCell ref="D130:E130"/>
    <mergeCell ref="D157:E157"/>
    <mergeCell ref="D158:E158"/>
    <mergeCell ref="D159:E159"/>
    <mergeCell ref="D160:E160"/>
    <mergeCell ref="D161:E161"/>
    <mergeCell ref="D162:E162"/>
    <mergeCell ref="B145:B151"/>
    <mergeCell ref="D145:E145"/>
    <mergeCell ref="D148:E148"/>
    <mergeCell ref="D151:E151"/>
    <mergeCell ref="D152:E152"/>
    <mergeCell ref="D154:E154"/>
    <mergeCell ref="A189:B189"/>
    <mergeCell ref="C189:M189"/>
    <mergeCell ref="D172:E172"/>
    <mergeCell ref="D173:E173"/>
    <mergeCell ref="D178:E178"/>
    <mergeCell ref="D179:E179"/>
    <mergeCell ref="E188:F188"/>
    <mergeCell ref="I188:M188"/>
    <mergeCell ref="D163:E163"/>
    <mergeCell ref="D164:E164"/>
    <mergeCell ref="D165:E165"/>
    <mergeCell ref="D166:E166"/>
    <mergeCell ref="A167:A177"/>
    <mergeCell ref="D167:E167"/>
    <mergeCell ref="D168:E168"/>
    <mergeCell ref="D169:E169"/>
    <mergeCell ref="D170:E170"/>
    <mergeCell ref="D171:E171"/>
  </mergeCells>
  <pageMargins left="0.55160000000000009" right="0.31540000000000007" top="0.61110000000000009" bottom="0.69500000000000006" header="0.31540000000000007" footer="0.31540000000000007"/>
  <pageSetup paperSize="9" fitToWidth="0" fitToHeight="0" pageOrder="overThenDown" orientation="landscape" r:id="rId1"/>
  <headerFooter alignWithMargins="0">
    <oddFooter>&amp;C&amp;8Pagina &amp;P din &amp;N&amp;R&amp;8Data &amp;D Ora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81"/>
  <sheetViews>
    <sheetView tabSelected="1" zoomScaleNormal="100" workbookViewId="0">
      <selection activeCell="A7" sqref="A7:M7"/>
    </sheetView>
  </sheetViews>
  <sheetFormatPr defaultRowHeight="14.25"/>
  <cols>
    <col min="1" max="2" width="3" customWidth="1"/>
    <col min="3" max="3" width="2.625" customWidth="1"/>
    <col min="4" max="4" width="4.625" customWidth="1"/>
    <col min="5" max="5" width="32.5" customWidth="1"/>
    <col min="6" max="6" width="4.625" customWidth="1"/>
    <col min="7" max="8" width="9.875" customWidth="1"/>
    <col min="9" max="12" width="8.375" customWidth="1"/>
    <col min="13" max="13" width="6.375" customWidth="1"/>
    <col min="14" max="256" width="8.375" customWidth="1"/>
    <col min="257" max="257" width="9" customWidth="1"/>
  </cols>
  <sheetData>
    <row r="1" spans="1:13" ht="15">
      <c r="I1" s="159" t="s">
        <v>322</v>
      </c>
      <c r="J1" s="159"/>
      <c r="K1" s="159"/>
      <c r="L1" s="159"/>
      <c r="M1" s="159"/>
    </row>
    <row r="2" spans="1:13" ht="15">
      <c r="I2" s="159" t="s">
        <v>323</v>
      </c>
      <c r="J2" s="159"/>
      <c r="K2" s="159"/>
      <c r="L2" s="159"/>
      <c r="M2" s="159"/>
    </row>
    <row r="3" spans="1:13" ht="15.75">
      <c r="A3" s="94"/>
      <c r="B3" s="95"/>
      <c r="C3" s="96"/>
      <c r="D3" s="95"/>
      <c r="E3" s="97"/>
      <c r="F3" s="98"/>
      <c r="G3" s="99"/>
      <c r="H3" s="99"/>
      <c r="I3" s="100"/>
      <c r="J3" s="101"/>
      <c r="K3" s="102"/>
      <c r="L3" s="99"/>
      <c r="M3" s="102"/>
    </row>
    <row r="4" spans="1:13" ht="15.75">
      <c r="A4" s="94"/>
      <c r="B4" s="95"/>
      <c r="C4" s="96"/>
      <c r="D4" s="95"/>
      <c r="E4" s="97"/>
      <c r="F4" s="98"/>
      <c r="G4" s="99"/>
      <c r="H4" s="99"/>
      <c r="I4" s="100"/>
      <c r="J4" s="101"/>
      <c r="K4" s="102"/>
      <c r="L4" s="100"/>
      <c r="M4" s="100"/>
    </row>
    <row r="5" spans="1:13" ht="15.75">
      <c r="A5" s="94"/>
      <c r="B5" s="95"/>
      <c r="C5" s="96"/>
      <c r="D5" s="95"/>
      <c r="E5" s="97"/>
      <c r="F5" s="98"/>
      <c r="G5" s="99"/>
      <c r="H5" s="99"/>
      <c r="I5" s="100"/>
      <c r="J5" s="101"/>
      <c r="K5" s="102"/>
      <c r="L5" s="100"/>
      <c r="M5" s="100"/>
    </row>
    <row r="6" spans="1:13" ht="15.75">
      <c r="A6" s="95"/>
      <c r="B6" s="95"/>
      <c r="C6" s="96"/>
      <c r="D6" s="95"/>
      <c r="E6" s="97"/>
      <c r="F6" s="98"/>
      <c r="G6" s="99"/>
      <c r="H6" s="99"/>
      <c r="I6" s="100"/>
      <c r="J6" s="101"/>
      <c r="K6" s="102"/>
      <c r="L6" s="103"/>
      <c r="M6" s="100"/>
    </row>
    <row r="7" spans="1:13" ht="18" customHeight="1">
      <c r="A7" s="154" t="s">
        <v>324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3" ht="15.75">
      <c r="A8" s="95"/>
      <c r="B8" s="95"/>
      <c r="C8" s="96"/>
      <c r="D8" s="95"/>
      <c r="E8" s="97"/>
      <c r="F8" s="98"/>
      <c r="G8" s="99"/>
      <c r="H8" s="99"/>
      <c r="I8" s="100"/>
      <c r="J8" s="101"/>
      <c r="K8" s="102"/>
      <c r="L8" s="100"/>
      <c r="M8" s="100"/>
    </row>
    <row r="9" spans="1:13" ht="15.75" thickBot="1">
      <c r="A9" s="104"/>
      <c r="B9" s="104"/>
      <c r="C9" s="105"/>
      <c r="D9" s="104"/>
      <c r="E9" s="106"/>
      <c r="F9" s="107"/>
      <c r="G9" s="108"/>
      <c r="H9" s="108"/>
      <c r="I9" s="100"/>
      <c r="J9" s="101"/>
      <c r="K9" s="102"/>
      <c r="L9" s="100"/>
      <c r="M9" s="109" t="s">
        <v>3</v>
      </c>
    </row>
    <row r="10" spans="1:13" ht="13.5" customHeight="1" thickBot="1">
      <c r="A10" s="151"/>
      <c r="B10" s="151"/>
      <c r="C10" s="151"/>
      <c r="D10" s="155" t="s">
        <v>4</v>
      </c>
      <c r="E10" s="155"/>
      <c r="F10" s="156" t="s">
        <v>5</v>
      </c>
      <c r="G10" s="156" t="s">
        <v>250</v>
      </c>
      <c r="H10" s="156" t="s">
        <v>321</v>
      </c>
      <c r="I10" s="157" t="s">
        <v>251</v>
      </c>
      <c r="J10" s="158" t="s">
        <v>252</v>
      </c>
      <c r="K10" s="158" t="s">
        <v>253</v>
      </c>
      <c r="L10" s="158" t="s">
        <v>254</v>
      </c>
      <c r="M10" s="158"/>
    </row>
    <row r="11" spans="1:13" ht="75" customHeight="1" thickBot="1">
      <c r="A11" s="151"/>
      <c r="B11" s="151"/>
      <c r="C11" s="151"/>
      <c r="D11" s="155"/>
      <c r="E11" s="155"/>
      <c r="F11" s="156"/>
      <c r="G11" s="156"/>
      <c r="H11" s="156"/>
      <c r="I11" s="157"/>
      <c r="J11" s="158"/>
      <c r="K11" s="158"/>
      <c r="L11" s="111" t="s">
        <v>255</v>
      </c>
      <c r="M11" s="111" t="s">
        <v>256</v>
      </c>
    </row>
    <row r="12" spans="1:13" ht="13.5" customHeight="1" thickBot="1">
      <c r="A12" s="112">
        <v>0</v>
      </c>
      <c r="B12" s="152">
        <v>1</v>
      </c>
      <c r="C12" s="152"/>
      <c r="D12" s="153">
        <v>2</v>
      </c>
      <c r="E12" s="153"/>
      <c r="F12" s="113">
        <v>3</v>
      </c>
      <c r="G12" s="113">
        <v>4</v>
      </c>
      <c r="H12" s="113">
        <v>5</v>
      </c>
      <c r="I12" s="114" t="s">
        <v>257</v>
      </c>
      <c r="J12" s="115">
        <v>7</v>
      </c>
      <c r="K12" s="115">
        <v>8</v>
      </c>
      <c r="L12" s="116">
        <v>9</v>
      </c>
      <c r="M12" s="116">
        <v>10</v>
      </c>
    </row>
    <row r="13" spans="1:13" ht="13.5" customHeight="1" thickBot="1">
      <c r="A13" s="117" t="s">
        <v>30</v>
      </c>
      <c r="B13" s="110"/>
      <c r="C13" s="118"/>
      <c r="D13" s="150" t="s">
        <v>258</v>
      </c>
      <c r="E13" s="150"/>
      <c r="F13" s="120">
        <v>1</v>
      </c>
      <c r="G13" s="121">
        <f>G14+G17</f>
        <v>49712</v>
      </c>
      <c r="H13" s="121">
        <f>H14+H17</f>
        <v>45912</v>
      </c>
      <c r="I13" s="122">
        <f>H13/G13*100</f>
        <v>92.3559703894432</v>
      </c>
      <c r="J13" s="123">
        <f>H13*1.043</f>
        <v>47886.215999999993</v>
      </c>
      <c r="K13" s="123">
        <f>J13*1.043</f>
        <v>49945.323287999992</v>
      </c>
      <c r="L13" s="123">
        <f>J13/H13*100</f>
        <v>104.3</v>
      </c>
      <c r="M13" s="123">
        <f>K13/J13*100</f>
        <v>104.3</v>
      </c>
    </row>
    <row r="14" spans="1:13" ht="13.5" customHeight="1" thickBot="1">
      <c r="A14" s="151"/>
      <c r="B14" s="110">
        <v>1</v>
      </c>
      <c r="C14" s="118"/>
      <c r="D14" s="150" t="s">
        <v>259</v>
      </c>
      <c r="E14" s="150"/>
      <c r="F14" s="120">
        <v>2</v>
      </c>
      <c r="G14" s="121">
        <v>49709</v>
      </c>
      <c r="H14" s="121">
        <v>45909</v>
      </c>
      <c r="I14" s="122">
        <f>H14/G14*100</f>
        <v>92.355509062745185</v>
      </c>
      <c r="J14" s="123">
        <f>H14*1.043</f>
        <v>47883.087</v>
      </c>
      <c r="K14" s="123">
        <f>J14*1.043</f>
        <v>49942.059740999997</v>
      </c>
      <c r="L14" s="123">
        <f>J14/H14*100</f>
        <v>104.3</v>
      </c>
      <c r="M14" s="123">
        <f>K14/J14*100</f>
        <v>104.3</v>
      </c>
    </row>
    <row r="15" spans="1:13" ht="17.25" customHeight="1" thickBot="1">
      <c r="A15" s="151"/>
      <c r="B15" s="110"/>
      <c r="C15" s="118"/>
      <c r="D15" s="119" t="s">
        <v>33</v>
      </c>
      <c r="E15" s="124" t="s">
        <v>48</v>
      </c>
      <c r="F15" s="120">
        <v>3</v>
      </c>
      <c r="G15" s="121"/>
      <c r="H15" s="121"/>
      <c r="I15" s="122"/>
      <c r="J15" s="123"/>
      <c r="K15" s="123"/>
      <c r="L15" s="123"/>
      <c r="M15" s="123"/>
    </row>
    <row r="16" spans="1:13" ht="30.75" customHeight="1" thickBot="1">
      <c r="A16" s="151"/>
      <c r="B16" s="110"/>
      <c r="C16" s="118"/>
      <c r="D16" s="119" t="s">
        <v>43</v>
      </c>
      <c r="E16" s="124" t="s">
        <v>50</v>
      </c>
      <c r="F16" s="120">
        <v>4</v>
      </c>
      <c r="G16" s="121"/>
      <c r="H16" s="121"/>
      <c r="I16" s="122"/>
      <c r="J16" s="123"/>
      <c r="K16" s="123"/>
      <c r="L16" s="123"/>
      <c r="M16" s="123"/>
    </row>
    <row r="17" spans="1:13" ht="13.5" customHeight="1" thickBot="1">
      <c r="A17" s="151"/>
      <c r="B17" s="110">
        <v>2</v>
      </c>
      <c r="C17" s="118"/>
      <c r="D17" s="150" t="s">
        <v>260</v>
      </c>
      <c r="E17" s="150"/>
      <c r="F17" s="120">
        <v>5</v>
      </c>
      <c r="G17" s="121">
        <v>3</v>
      </c>
      <c r="H17" s="121">
        <v>3</v>
      </c>
      <c r="I17" s="122">
        <f>H17/G17*100</f>
        <v>100</v>
      </c>
      <c r="J17" s="123">
        <f>H17*1.043</f>
        <v>3.1289999999999996</v>
      </c>
      <c r="K17" s="123">
        <f>J17*1.043</f>
        <v>3.2635469999999995</v>
      </c>
      <c r="L17" s="123">
        <f>J17/H17*100</f>
        <v>104.3</v>
      </c>
      <c r="M17" s="123">
        <f>K17/J17*100</f>
        <v>104.3</v>
      </c>
    </row>
    <row r="18" spans="1:13" ht="13.5" customHeight="1" thickBot="1">
      <c r="A18" s="151"/>
      <c r="B18" s="110">
        <v>3</v>
      </c>
      <c r="C18" s="118"/>
      <c r="D18" s="150" t="s">
        <v>74</v>
      </c>
      <c r="E18" s="150"/>
      <c r="F18" s="120">
        <v>6</v>
      </c>
      <c r="G18" s="121"/>
      <c r="H18" s="121"/>
      <c r="I18" s="122"/>
      <c r="J18" s="123"/>
      <c r="K18" s="123"/>
      <c r="L18" s="123"/>
      <c r="M18" s="123"/>
    </row>
    <row r="19" spans="1:13" ht="13.5" customHeight="1" thickBot="1">
      <c r="A19" s="117" t="s">
        <v>75</v>
      </c>
      <c r="B19" s="110"/>
      <c r="C19" s="118"/>
      <c r="D19" s="150" t="s">
        <v>261</v>
      </c>
      <c r="E19" s="150"/>
      <c r="F19" s="120">
        <v>7</v>
      </c>
      <c r="G19" s="121">
        <f>G20+G33</f>
        <v>49462</v>
      </c>
      <c r="H19" s="121">
        <f>H20+H33</f>
        <v>45662</v>
      </c>
      <c r="I19" s="122">
        <f t="shared" ref="I19:I26" si="0">H19/G19*100</f>
        <v>92.317334519429068</v>
      </c>
      <c r="J19" s="123">
        <v>47626</v>
      </c>
      <c r="K19" s="123">
        <f t="shared" ref="K19:K26" si="1">J19*1.043</f>
        <v>49673.917999999998</v>
      </c>
      <c r="L19" s="123">
        <f t="shared" ref="L19:L26" si="2">J19/H19*100</f>
        <v>104.30116946257282</v>
      </c>
      <c r="M19" s="123">
        <f t="shared" ref="M19:M26" si="3">K19/J19*100</f>
        <v>104.3</v>
      </c>
    </row>
    <row r="20" spans="1:13" ht="13.5" customHeight="1" thickBot="1">
      <c r="A20" s="151"/>
      <c r="B20" s="110">
        <v>1</v>
      </c>
      <c r="C20" s="118"/>
      <c r="D20" s="150" t="s">
        <v>262</v>
      </c>
      <c r="E20" s="150"/>
      <c r="F20" s="120">
        <v>8</v>
      </c>
      <c r="G20" s="121">
        <f>G21+G22+G23+G31</f>
        <v>49462</v>
      </c>
      <c r="H20" s="121">
        <f>H21+H22+H23+H31</f>
        <v>45662</v>
      </c>
      <c r="I20" s="122">
        <f t="shared" si="0"/>
        <v>92.317334519429068</v>
      </c>
      <c r="J20" s="123">
        <v>47626</v>
      </c>
      <c r="K20" s="123">
        <f t="shared" si="1"/>
        <v>49673.917999999998</v>
      </c>
      <c r="L20" s="123">
        <f t="shared" si="2"/>
        <v>104.30116946257282</v>
      </c>
      <c r="M20" s="123">
        <f t="shared" si="3"/>
        <v>104.3</v>
      </c>
    </row>
    <row r="21" spans="1:13" ht="13.5" customHeight="1" thickBot="1">
      <c r="A21" s="151"/>
      <c r="B21" s="151"/>
      <c r="C21" s="125" t="s">
        <v>263</v>
      </c>
      <c r="D21" s="150" t="s">
        <v>264</v>
      </c>
      <c r="E21" s="150"/>
      <c r="F21" s="120">
        <v>9</v>
      </c>
      <c r="G21" s="121">
        <v>10787</v>
      </c>
      <c r="H21" s="121">
        <v>9687</v>
      </c>
      <c r="I21" s="122">
        <f t="shared" si="0"/>
        <v>89.802540094558267</v>
      </c>
      <c r="J21" s="123">
        <f>H21*1.043</f>
        <v>10103.540999999999</v>
      </c>
      <c r="K21" s="123">
        <f t="shared" si="1"/>
        <v>10537.993262999998</v>
      </c>
      <c r="L21" s="123">
        <f t="shared" si="2"/>
        <v>104.3</v>
      </c>
      <c r="M21" s="123">
        <f t="shared" si="3"/>
        <v>104.3</v>
      </c>
    </row>
    <row r="22" spans="1:13" ht="15" thickBot="1">
      <c r="A22" s="151"/>
      <c r="B22" s="151"/>
      <c r="C22" s="126" t="s">
        <v>265</v>
      </c>
      <c r="D22" s="150" t="s">
        <v>266</v>
      </c>
      <c r="E22" s="150"/>
      <c r="F22" s="120">
        <v>10</v>
      </c>
      <c r="G22" s="121">
        <v>1134</v>
      </c>
      <c r="H22" s="121">
        <v>1134</v>
      </c>
      <c r="I22" s="122">
        <f t="shared" si="0"/>
        <v>100</v>
      </c>
      <c r="J22" s="123">
        <f>H22*1.043</f>
        <v>1182.7619999999999</v>
      </c>
      <c r="K22" s="123">
        <f t="shared" si="1"/>
        <v>1233.6207659999998</v>
      </c>
      <c r="L22" s="123">
        <f t="shared" si="2"/>
        <v>104.3</v>
      </c>
      <c r="M22" s="123">
        <f t="shared" si="3"/>
        <v>104.3</v>
      </c>
    </row>
    <row r="23" spans="1:13" ht="15" thickBot="1">
      <c r="A23" s="151"/>
      <c r="B23" s="151"/>
      <c r="C23" s="127" t="s">
        <v>267</v>
      </c>
      <c r="D23" s="150" t="s">
        <v>268</v>
      </c>
      <c r="E23" s="150"/>
      <c r="F23" s="120">
        <v>11</v>
      </c>
      <c r="G23" s="121">
        <f>G24+G29+G30+G27</f>
        <v>37231</v>
      </c>
      <c r="H23" s="121">
        <f>H24+H29+H30+H27</f>
        <v>34531</v>
      </c>
      <c r="I23" s="122">
        <f t="shared" si="0"/>
        <v>92.747978834841945</v>
      </c>
      <c r="J23" s="123">
        <f>H23*1.043</f>
        <v>36015.832999999999</v>
      </c>
      <c r="K23" s="123">
        <f t="shared" si="1"/>
        <v>37564.513818999993</v>
      </c>
      <c r="L23" s="123">
        <f t="shared" si="2"/>
        <v>104.3</v>
      </c>
      <c r="M23" s="123">
        <f t="shared" si="3"/>
        <v>104.3</v>
      </c>
    </row>
    <row r="24" spans="1:13" ht="32.25" customHeight="1" thickBot="1">
      <c r="A24" s="151"/>
      <c r="B24" s="151"/>
      <c r="C24" s="128"/>
      <c r="D24" s="129" t="s">
        <v>156</v>
      </c>
      <c r="E24" s="130" t="s">
        <v>269</v>
      </c>
      <c r="F24" s="120">
        <v>12</v>
      </c>
      <c r="G24" s="121">
        <f>G25+G26</f>
        <v>34964</v>
      </c>
      <c r="H24" s="121">
        <f>H25+H26</f>
        <v>32264</v>
      </c>
      <c r="I24" s="122">
        <f t="shared" si="0"/>
        <v>92.277771422034093</v>
      </c>
      <c r="J24" s="123">
        <v>33652</v>
      </c>
      <c r="K24" s="123">
        <f t="shared" si="1"/>
        <v>35099.036</v>
      </c>
      <c r="L24" s="123">
        <f t="shared" si="2"/>
        <v>104.30200843044879</v>
      </c>
      <c r="M24" s="123">
        <f t="shared" si="3"/>
        <v>104.3</v>
      </c>
    </row>
    <row r="25" spans="1:13" ht="15" thickBot="1">
      <c r="A25" s="151"/>
      <c r="B25" s="151"/>
      <c r="C25" s="128"/>
      <c r="D25" s="131" t="s">
        <v>158</v>
      </c>
      <c r="E25" s="119" t="s">
        <v>270</v>
      </c>
      <c r="F25" s="120">
        <v>13</v>
      </c>
      <c r="G25" s="121">
        <v>31193</v>
      </c>
      <c r="H25" s="121">
        <v>28693</v>
      </c>
      <c r="I25" s="122">
        <f t="shared" si="0"/>
        <v>91.985381335556042</v>
      </c>
      <c r="J25" s="123">
        <f>H25*1.043</f>
        <v>29926.798999999999</v>
      </c>
      <c r="K25" s="123">
        <f t="shared" si="1"/>
        <v>31213.651356999995</v>
      </c>
      <c r="L25" s="123">
        <f t="shared" si="2"/>
        <v>104.3</v>
      </c>
      <c r="M25" s="123">
        <f t="shared" si="3"/>
        <v>104.3</v>
      </c>
    </row>
    <row r="26" spans="1:13" ht="15" thickBot="1">
      <c r="A26" s="151"/>
      <c r="B26" s="151"/>
      <c r="C26" s="128"/>
      <c r="D26" s="131" t="s">
        <v>163</v>
      </c>
      <c r="E26" s="119" t="s">
        <v>271</v>
      </c>
      <c r="F26" s="120">
        <v>14</v>
      </c>
      <c r="G26" s="121">
        <v>3771</v>
      </c>
      <c r="H26" s="121">
        <v>3571</v>
      </c>
      <c r="I26" s="122">
        <f t="shared" si="0"/>
        <v>94.696367011402813</v>
      </c>
      <c r="J26" s="123">
        <f>H26*1.043</f>
        <v>3724.5529999999999</v>
      </c>
      <c r="K26" s="123">
        <f t="shared" si="1"/>
        <v>3884.7087789999996</v>
      </c>
      <c r="L26" s="123">
        <f t="shared" si="2"/>
        <v>104.3</v>
      </c>
      <c r="M26" s="123">
        <f t="shared" si="3"/>
        <v>104.3</v>
      </c>
    </row>
    <row r="27" spans="1:13" ht="23.25" customHeight="1" thickBot="1">
      <c r="A27" s="151"/>
      <c r="B27" s="151"/>
      <c r="C27" s="128"/>
      <c r="D27" s="131" t="s">
        <v>172</v>
      </c>
      <c r="E27" s="119" t="s">
        <v>272</v>
      </c>
      <c r="F27" s="120">
        <v>15</v>
      </c>
      <c r="G27" s="121"/>
      <c r="H27" s="121"/>
      <c r="I27" s="122"/>
      <c r="J27" s="123"/>
      <c r="K27" s="123"/>
      <c r="L27" s="123"/>
      <c r="M27" s="123"/>
    </row>
    <row r="28" spans="1:13" ht="27" customHeight="1" thickBot="1">
      <c r="A28" s="151"/>
      <c r="B28" s="151"/>
      <c r="C28" s="128"/>
      <c r="D28" s="131"/>
      <c r="E28" s="132" t="s">
        <v>273</v>
      </c>
      <c r="F28" s="120">
        <v>16</v>
      </c>
      <c r="G28" s="121"/>
      <c r="H28" s="121"/>
      <c r="I28" s="122"/>
      <c r="J28" s="123"/>
      <c r="K28" s="123"/>
      <c r="L28" s="123"/>
      <c r="M28" s="123"/>
    </row>
    <row r="29" spans="1:13" ht="43.5" customHeight="1" thickBot="1">
      <c r="A29" s="151"/>
      <c r="B29" s="151"/>
      <c r="C29" s="128"/>
      <c r="D29" s="131" t="s">
        <v>177</v>
      </c>
      <c r="E29" s="119" t="s">
        <v>274</v>
      </c>
      <c r="F29" s="120">
        <v>17</v>
      </c>
      <c r="G29" s="121">
        <v>1565</v>
      </c>
      <c r="H29" s="121">
        <v>1565</v>
      </c>
      <c r="I29" s="122">
        <f>H29/G29*100</f>
        <v>100</v>
      </c>
      <c r="J29" s="123">
        <f>H29*1.043</f>
        <v>1632.2949999999998</v>
      </c>
      <c r="K29" s="123">
        <f>J29*1.043</f>
        <v>1702.4836849999997</v>
      </c>
      <c r="L29" s="123">
        <f>J29/H29*100</f>
        <v>104.3</v>
      </c>
      <c r="M29" s="123">
        <f>K29/J29*100</f>
        <v>104.3</v>
      </c>
    </row>
    <row r="30" spans="1:13" ht="27" customHeight="1" thickBot="1">
      <c r="A30" s="151"/>
      <c r="B30" s="151"/>
      <c r="C30" s="133"/>
      <c r="D30" s="131" t="s">
        <v>185</v>
      </c>
      <c r="E30" s="119" t="s">
        <v>275</v>
      </c>
      <c r="F30" s="120">
        <v>18</v>
      </c>
      <c r="G30" s="121">
        <v>702</v>
      </c>
      <c r="H30" s="121">
        <v>702</v>
      </c>
      <c r="I30" s="122">
        <f>H30/G30*100</f>
        <v>100</v>
      </c>
      <c r="J30" s="123">
        <f>H30*1.043</f>
        <v>732.18599999999992</v>
      </c>
      <c r="K30" s="123">
        <f>J30*1.043</f>
        <v>763.66999799999985</v>
      </c>
      <c r="L30" s="123">
        <f>J30/H30*100</f>
        <v>104.3</v>
      </c>
      <c r="M30" s="123">
        <f>K30/J30*100</f>
        <v>104.3</v>
      </c>
    </row>
    <row r="31" spans="1:13" ht="13.5" customHeight="1" thickBot="1">
      <c r="A31" s="151"/>
      <c r="B31" s="151"/>
      <c r="C31" s="134" t="s">
        <v>276</v>
      </c>
      <c r="D31" s="150" t="s">
        <v>277</v>
      </c>
      <c r="E31" s="150"/>
      <c r="F31" s="120">
        <v>19</v>
      </c>
      <c r="G31" s="121">
        <v>310</v>
      </c>
      <c r="H31" s="121">
        <v>310</v>
      </c>
      <c r="I31" s="122">
        <f>H31/G31*100</f>
        <v>100</v>
      </c>
      <c r="J31" s="123">
        <f>H31*1.043</f>
        <v>323.33</v>
      </c>
      <c r="K31" s="123">
        <f>J31*1.043</f>
        <v>337.23318999999998</v>
      </c>
      <c r="L31" s="123">
        <f>J31/H31*100</f>
        <v>104.3</v>
      </c>
      <c r="M31" s="123">
        <f>K31/J31*100</f>
        <v>104.3</v>
      </c>
    </row>
    <row r="32" spans="1:13" ht="13.5" customHeight="1" thickBot="1">
      <c r="A32" s="151"/>
      <c r="B32" s="110">
        <v>2</v>
      </c>
      <c r="C32" s="118"/>
      <c r="D32" s="150" t="s">
        <v>278</v>
      </c>
      <c r="E32" s="150"/>
      <c r="F32" s="120">
        <v>20</v>
      </c>
      <c r="G32" s="121"/>
      <c r="H32" s="121"/>
      <c r="I32" s="122"/>
      <c r="J32" s="123"/>
      <c r="K32" s="123"/>
      <c r="L32" s="123"/>
      <c r="M32" s="123"/>
    </row>
    <row r="33" spans="1:13" ht="13.5" customHeight="1" thickBot="1">
      <c r="A33" s="151"/>
      <c r="B33" s="110">
        <v>3</v>
      </c>
      <c r="C33" s="118"/>
      <c r="D33" s="150" t="s">
        <v>212</v>
      </c>
      <c r="E33" s="150"/>
      <c r="F33" s="120">
        <v>21</v>
      </c>
      <c r="G33" s="121"/>
      <c r="H33" s="121"/>
      <c r="I33" s="122"/>
      <c r="J33" s="123"/>
      <c r="K33" s="123"/>
      <c r="L33" s="123"/>
      <c r="M33" s="123"/>
    </row>
    <row r="34" spans="1:13" ht="13.5" customHeight="1" thickBot="1">
      <c r="A34" s="117" t="s">
        <v>213</v>
      </c>
      <c r="B34" s="110"/>
      <c r="C34" s="118"/>
      <c r="D34" s="150" t="s">
        <v>279</v>
      </c>
      <c r="E34" s="150"/>
      <c r="F34" s="120">
        <v>22</v>
      </c>
      <c r="G34" s="121">
        <f>G13-G19</f>
        <v>250</v>
      </c>
      <c r="H34" s="121">
        <f>H13-H19</f>
        <v>250</v>
      </c>
      <c r="I34" s="122">
        <f>H34/G34*100</f>
        <v>100</v>
      </c>
      <c r="J34" s="123">
        <v>260</v>
      </c>
      <c r="K34" s="123">
        <f>J34*1.043</f>
        <v>271.18</v>
      </c>
      <c r="L34" s="123">
        <f>J34/H34*100</f>
        <v>104</v>
      </c>
      <c r="M34" s="123">
        <f>K34/J34*100</f>
        <v>104.3</v>
      </c>
    </row>
    <row r="35" spans="1:13" ht="13.5" customHeight="1" thickBot="1">
      <c r="A35" s="117" t="s">
        <v>217</v>
      </c>
      <c r="B35" s="110"/>
      <c r="C35" s="118"/>
      <c r="D35" s="150" t="s">
        <v>218</v>
      </c>
      <c r="E35" s="150"/>
      <c r="F35" s="120">
        <v>23</v>
      </c>
      <c r="G35" s="121">
        <v>0</v>
      </c>
      <c r="H35" s="121">
        <v>0</v>
      </c>
      <c r="I35" s="122"/>
      <c r="J35" s="123">
        <f>H35*1.043</f>
        <v>0</v>
      </c>
      <c r="K35" s="123">
        <f>J35*1.043</f>
        <v>0</v>
      </c>
      <c r="L35" s="123"/>
      <c r="M35" s="123"/>
    </row>
    <row r="36" spans="1:13" ht="13.5" customHeight="1" thickBot="1">
      <c r="A36" s="117" t="s">
        <v>219</v>
      </c>
      <c r="B36" s="110"/>
      <c r="C36" s="118"/>
      <c r="D36" s="150" t="s">
        <v>280</v>
      </c>
      <c r="E36" s="150"/>
      <c r="F36" s="120">
        <v>24</v>
      </c>
      <c r="G36" s="121">
        <f>G34-G35</f>
        <v>250</v>
      </c>
      <c r="H36" s="121">
        <f>H34-H35</f>
        <v>250</v>
      </c>
      <c r="I36" s="122">
        <f>H36/G36*100</f>
        <v>100</v>
      </c>
      <c r="J36" s="123">
        <v>260</v>
      </c>
      <c r="K36" s="123">
        <v>271</v>
      </c>
      <c r="L36" s="123">
        <f>J36/H36*100</f>
        <v>104</v>
      </c>
      <c r="M36" s="123">
        <f>K36/J36*100</f>
        <v>104.23076923076924</v>
      </c>
    </row>
    <row r="37" spans="1:13" ht="13.5" customHeight="1" thickBot="1">
      <c r="A37" s="151"/>
      <c r="B37" s="110">
        <v>1</v>
      </c>
      <c r="C37" s="118"/>
      <c r="D37" s="150" t="s">
        <v>281</v>
      </c>
      <c r="E37" s="150"/>
      <c r="F37" s="120">
        <v>25</v>
      </c>
      <c r="G37" s="121"/>
      <c r="H37" s="121"/>
      <c r="I37" s="122"/>
      <c r="J37" s="123"/>
      <c r="K37" s="123"/>
      <c r="L37" s="123"/>
      <c r="M37" s="123"/>
    </row>
    <row r="38" spans="1:13" ht="13.5" customHeight="1" thickBot="1">
      <c r="A38" s="151"/>
      <c r="B38" s="110">
        <v>2</v>
      </c>
      <c r="C38" s="118"/>
      <c r="D38" s="150" t="s">
        <v>282</v>
      </c>
      <c r="E38" s="150"/>
      <c r="F38" s="120">
        <v>26</v>
      </c>
      <c r="G38" s="121"/>
      <c r="H38" s="121"/>
      <c r="I38" s="122"/>
      <c r="J38" s="123"/>
      <c r="K38" s="123"/>
      <c r="L38" s="123"/>
      <c r="M38" s="123"/>
    </row>
    <row r="39" spans="1:13" ht="13.5" customHeight="1" thickBot="1">
      <c r="A39" s="151"/>
      <c r="B39" s="110">
        <v>3</v>
      </c>
      <c r="C39" s="118"/>
      <c r="D39" s="150" t="s">
        <v>283</v>
      </c>
      <c r="E39" s="150"/>
      <c r="F39" s="120">
        <v>27</v>
      </c>
      <c r="G39" s="121"/>
      <c r="H39" s="121"/>
      <c r="I39" s="122"/>
      <c r="J39" s="123"/>
      <c r="K39" s="123"/>
      <c r="L39" s="123"/>
      <c r="M39" s="123"/>
    </row>
    <row r="40" spans="1:13" ht="13.5" customHeight="1" thickBot="1">
      <c r="A40" s="151"/>
      <c r="B40" s="110">
        <v>4</v>
      </c>
      <c r="C40" s="118"/>
      <c r="D40" s="150" t="s">
        <v>284</v>
      </c>
      <c r="E40" s="150"/>
      <c r="F40" s="120">
        <v>28</v>
      </c>
      <c r="G40" s="121"/>
      <c r="H40" s="121"/>
      <c r="I40" s="122"/>
      <c r="J40" s="123"/>
      <c r="K40" s="123"/>
      <c r="L40" s="123"/>
      <c r="M40" s="123"/>
    </row>
    <row r="41" spans="1:13" ht="13.5" customHeight="1" thickBot="1">
      <c r="A41" s="151"/>
      <c r="B41" s="110">
        <v>5</v>
      </c>
      <c r="C41" s="118"/>
      <c r="D41" s="150" t="s">
        <v>285</v>
      </c>
      <c r="E41" s="150"/>
      <c r="F41" s="120">
        <v>29</v>
      </c>
      <c r="G41" s="121">
        <v>100</v>
      </c>
      <c r="H41" s="121">
        <v>100</v>
      </c>
      <c r="I41" s="122">
        <f>H41/G41*100</f>
        <v>100</v>
      </c>
      <c r="J41" s="123">
        <f>H41*1.043</f>
        <v>104.3</v>
      </c>
      <c r="K41" s="123">
        <f>J41*1.043</f>
        <v>108.78489999999999</v>
      </c>
      <c r="L41" s="123">
        <f>J41/H41*100</f>
        <v>104.3</v>
      </c>
      <c r="M41" s="123">
        <f>K41/J41*100</f>
        <v>104.3</v>
      </c>
    </row>
    <row r="42" spans="1:13" ht="13.5" customHeight="1" thickBot="1">
      <c r="A42" s="151"/>
      <c r="B42" s="110">
        <v>6</v>
      </c>
      <c r="C42" s="118"/>
      <c r="D42" s="150" t="s">
        <v>286</v>
      </c>
      <c r="E42" s="150"/>
      <c r="F42" s="120">
        <v>30</v>
      </c>
      <c r="G42" s="121"/>
      <c r="H42" s="121"/>
      <c r="I42" s="122"/>
      <c r="J42" s="123">
        <f>H42*1.043</f>
        <v>0</v>
      </c>
      <c r="K42" s="123">
        <f>J42*1.043</f>
        <v>0</v>
      </c>
      <c r="L42" s="123"/>
      <c r="M42" s="123"/>
    </row>
    <row r="43" spans="1:13" ht="13.5" customHeight="1" thickBot="1">
      <c r="A43" s="151"/>
      <c r="B43" s="110">
        <v>7</v>
      </c>
      <c r="C43" s="118"/>
      <c r="D43" s="150" t="s">
        <v>287</v>
      </c>
      <c r="E43" s="150"/>
      <c r="F43" s="120">
        <v>31</v>
      </c>
      <c r="G43" s="121">
        <v>25</v>
      </c>
      <c r="H43" s="121">
        <v>25</v>
      </c>
      <c r="I43" s="122">
        <f>H43/G43*100</f>
        <v>100</v>
      </c>
      <c r="J43" s="123">
        <f>H43*1.043</f>
        <v>26.074999999999999</v>
      </c>
      <c r="K43" s="123">
        <f>J43*1.043</f>
        <v>27.196224999999998</v>
      </c>
      <c r="L43" s="123">
        <f>J43/H43*100</f>
        <v>104.3</v>
      </c>
      <c r="M43" s="123">
        <f>K43/J43*100</f>
        <v>104.3</v>
      </c>
    </row>
    <row r="44" spans="1:13" ht="13.5" customHeight="1" thickBot="1">
      <c r="A44" s="151"/>
      <c r="B44" s="110">
        <v>8</v>
      </c>
      <c r="C44" s="118"/>
      <c r="D44" s="150" t="s">
        <v>288</v>
      </c>
      <c r="E44" s="150"/>
      <c r="F44" s="120">
        <v>32</v>
      </c>
      <c r="G44" s="121">
        <v>125</v>
      </c>
      <c r="H44" s="121">
        <v>125</v>
      </c>
      <c r="I44" s="122">
        <f>H44/G44*100</f>
        <v>100</v>
      </c>
      <c r="J44" s="123">
        <f>H44*1.043</f>
        <v>130.375</v>
      </c>
      <c r="K44" s="123">
        <v>135</v>
      </c>
      <c r="L44" s="123">
        <f>J44/H44*100</f>
        <v>104.3</v>
      </c>
      <c r="M44" s="123">
        <f>K44/J44*100</f>
        <v>103.54745925215725</v>
      </c>
    </row>
    <row r="45" spans="1:13" ht="13.5" customHeight="1" thickBot="1">
      <c r="A45" s="151"/>
      <c r="B45" s="110"/>
      <c r="C45" s="118" t="s">
        <v>33</v>
      </c>
      <c r="D45" s="150" t="s">
        <v>289</v>
      </c>
      <c r="E45" s="150"/>
      <c r="F45" s="120">
        <v>33</v>
      </c>
      <c r="G45" s="121"/>
      <c r="H45" s="121"/>
      <c r="I45" s="122"/>
      <c r="J45" s="123"/>
      <c r="K45" s="123"/>
      <c r="L45" s="123"/>
      <c r="M45" s="123"/>
    </row>
    <row r="46" spans="1:13" ht="13.5" customHeight="1" thickBot="1">
      <c r="A46" s="151"/>
      <c r="B46" s="110"/>
      <c r="C46" s="118" t="s">
        <v>43</v>
      </c>
      <c r="D46" s="150" t="s">
        <v>290</v>
      </c>
      <c r="E46" s="150"/>
      <c r="F46" s="120" t="s">
        <v>291</v>
      </c>
      <c r="G46" s="121"/>
      <c r="H46" s="121"/>
      <c r="I46" s="122"/>
      <c r="J46" s="123"/>
      <c r="K46" s="123"/>
      <c r="L46" s="123"/>
      <c r="M46" s="123"/>
    </row>
    <row r="47" spans="1:13" ht="13.5" customHeight="1" thickBot="1">
      <c r="A47" s="151"/>
      <c r="B47" s="110"/>
      <c r="C47" s="118" t="s">
        <v>45</v>
      </c>
      <c r="D47" s="150" t="s">
        <v>292</v>
      </c>
      <c r="E47" s="150"/>
      <c r="F47" s="120">
        <v>34</v>
      </c>
      <c r="G47" s="121"/>
      <c r="H47" s="121"/>
      <c r="I47" s="122"/>
      <c r="J47" s="123"/>
      <c r="K47" s="123"/>
      <c r="L47" s="123"/>
      <c r="M47" s="123"/>
    </row>
    <row r="48" spans="1:13" ht="13.5" customHeight="1" thickBot="1">
      <c r="A48" s="151"/>
      <c r="B48" s="110">
        <v>9</v>
      </c>
      <c r="C48" s="118"/>
      <c r="D48" s="150" t="s">
        <v>293</v>
      </c>
      <c r="E48" s="150"/>
      <c r="F48" s="120">
        <v>35</v>
      </c>
      <c r="G48" s="121"/>
      <c r="H48" s="121"/>
      <c r="I48" s="122"/>
      <c r="J48" s="123"/>
      <c r="K48" s="123"/>
      <c r="L48" s="123"/>
      <c r="M48" s="123"/>
    </row>
    <row r="49" spans="1:13" ht="13.5" customHeight="1" thickBot="1">
      <c r="A49" s="117" t="s">
        <v>294</v>
      </c>
      <c r="B49" s="110"/>
      <c r="C49" s="118"/>
      <c r="D49" s="150" t="s">
        <v>295</v>
      </c>
      <c r="E49" s="150"/>
      <c r="F49" s="120">
        <v>36</v>
      </c>
      <c r="G49" s="121"/>
      <c r="H49" s="121"/>
      <c r="I49" s="122"/>
      <c r="J49" s="123"/>
      <c r="K49" s="123"/>
      <c r="L49" s="123"/>
      <c r="M49" s="123"/>
    </row>
    <row r="50" spans="1:13" ht="26.25" customHeight="1" thickBot="1">
      <c r="A50" s="117" t="s">
        <v>296</v>
      </c>
      <c r="B50" s="110"/>
      <c r="C50" s="118"/>
      <c r="D50" s="150" t="s">
        <v>297</v>
      </c>
      <c r="E50" s="150"/>
      <c r="F50" s="120">
        <v>37</v>
      </c>
      <c r="G50" s="121"/>
      <c r="H50" s="121"/>
      <c r="I50" s="122"/>
      <c r="J50" s="123"/>
      <c r="K50" s="123"/>
      <c r="L50" s="123"/>
      <c r="M50" s="123"/>
    </row>
    <row r="51" spans="1:13" ht="13.5" customHeight="1" thickBot="1">
      <c r="A51" s="117"/>
      <c r="B51" s="110"/>
      <c r="C51" s="118" t="s">
        <v>33</v>
      </c>
      <c r="D51" s="150" t="s">
        <v>298</v>
      </c>
      <c r="E51" s="150"/>
      <c r="F51" s="120">
        <v>38</v>
      </c>
      <c r="G51" s="121"/>
      <c r="H51" s="121"/>
      <c r="I51" s="122"/>
      <c r="J51" s="123"/>
      <c r="K51" s="123"/>
      <c r="L51" s="123"/>
      <c r="M51" s="123"/>
    </row>
    <row r="52" spans="1:13" ht="13.5" customHeight="1" thickBot="1">
      <c r="A52" s="117"/>
      <c r="B52" s="110"/>
      <c r="C52" s="118" t="s">
        <v>43</v>
      </c>
      <c r="D52" s="150" t="s">
        <v>299</v>
      </c>
      <c r="E52" s="150"/>
      <c r="F52" s="120">
        <v>39</v>
      </c>
      <c r="G52" s="121"/>
      <c r="H52" s="121"/>
      <c r="I52" s="122"/>
      <c r="J52" s="123"/>
      <c r="K52" s="123"/>
      <c r="L52" s="123"/>
      <c r="M52" s="123"/>
    </row>
    <row r="53" spans="1:13" ht="13.5" customHeight="1" thickBot="1">
      <c r="A53" s="117"/>
      <c r="B53" s="110"/>
      <c r="C53" s="118" t="s">
        <v>45</v>
      </c>
      <c r="D53" s="150" t="s">
        <v>300</v>
      </c>
      <c r="E53" s="150"/>
      <c r="F53" s="120">
        <v>40</v>
      </c>
      <c r="G53" s="121"/>
      <c r="H53" s="121"/>
      <c r="I53" s="122"/>
      <c r="J53" s="123"/>
      <c r="K53" s="123"/>
      <c r="L53" s="123"/>
      <c r="M53" s="123"/>
    </row>
    <row r="54" spans="1:13" ht="13.5" customHeight="1" thickBot="1">
      <c r="A54" s="117"/>
      <c r="B54" s="110"/>
      <c r="C54" s="118" t="s">
        <v>51</v>
      </c>
      <c r="D54" s="150" t="s">
        <v>301</v>
      </c>
      <c r="E54" s="150"/>
      <c r="F54" s="120">
        <v>41</v>
      </c>
      <c r="G54" s="121"/>
      <c r="H54" s="121"/>
      <c r="I54" s="122"/>
      <c r="J54" s="123"/>
      <c r="K54" s="123"/>
      <c r="L54" s="123"/>
      <c r="M54" s="123"/>
    </row>
    <row r="55" spans="1:13" ht="13.5" customHeight="1" thickBot="1">
      <c r="A55" s="117"/>
      <c r="B55" s="110"/>
      <c r="C55" s="118" t="s">
        <v>53</v>
      </c>
      <c r="D55" s="150" t="s">
        <v>147</v>
      </c>
      <c r="E55" s="150"/>
      <c r="F55" s="120">
        <v>42</v>
      </c>
      <c r="G55" s="121"/>
      <c r="H55" s="121"/>
      <c r="I55" s="122"/>
      <c r="J55" s="123"/>
      <c r="K55" s="123"/>
      <c r="L55" s="123"/>
      <c r="M55" s="123"/>
    </row>
    <row r="56" spans="1:13" ht="26.25" customHeight="1" thickBot="1">
      <c r="A56" s="117" t="s">
        <v>302</v>
      </c>
      <c r="B56" s="110"/>
      <c r="C56" s="118"/>
      <c r="D56" s="150" t="s">
        <v>303</v>
      </c>
      <c r="E56" s="150"/>
      <c r="F56" s="120">
        <v>43</v>
      </c>
      <c r="G56" s="121"/>
      <c r="H56" s="121"/>
      <c r="I56" s="122"/>
      <c r="J56" s="123"/>
      <c r="K56" s="123"/>
      <c r="L56" s="123"/>
      <c r="M56" s="123"/>
    </row>
    <row r="57" spans="1:13" ht="13.5" customHeight="1" thickBot="1">
      <c r="A57" s="117"/>
      <c r="B57" s="110">
        <v>1</v>
      </c>
      <c r="C57" s="118"/>
      <c r="D57" s="150" t="s">
        <v>304</v>
      </c>
      <c r="E57" s="150"/>
      <c r="F57" s="120">
        <v>44</v>
      </c>
      <c r="G57" s="121"/>
      <c r="H57" s="121"/>
      <c r="I57" s="122"/>
      <c r="J57" s="123"/>
      <c r="K57" s="123"/>
      <c r="L57" s="123"/>
      <c r="M57" s="123"/>
    </row>
    <row r="58" spans="1:13" ht="24.75" customHeight="1" thickBot="1">
      <c r="A58" s="117"/>
      <c r="B58" s="110"/>
      <c r="C58" s="118"/>
      <c r="D58" s="119"/>
      <c r="E58" s="119" t="s">
        <v>305</v>
      </c>
      <c r="F58" s="120">
        <v>45</v>
      </c>
      <c r="G58" s="121"/>
      <c r="H58" s="121"/>
      <c r="I58" s="122"/>
      <c r="J58" s="123"/>
      <c r="K58" s="123"/>
      <c r="L58" s="123"/>
      <c r="M58" s="123"/>
    </row>
    <row r="59" spans="1:13" ht="13.5" customHeight="1" thickBot="1">
      <c r="A59" s="117" t="s">
        <v>306</v>
      </c>
      <c r="B59" s="110"/>
      <c r="C59" s="118"/>
      <c r="D59" s="150" t="s">
        <v>307</v>
      </c>
      <c r="E59" s="150"/>
      <c r="F59" s="120">
        <v>46</v>
      </c>
      <c r="G59" s="121">
        <v>307</v>
      </c>
      <c r="H59" s="121">
        <v>307</v>
      </c>
      <c r="I59" s="122">
        <f>H59/G59*100</f>
        <v>100</v>
      </c>
      <c r="J59" s="123">
        <f>H59*1.043</f>
        <v>320.20099999999996</v>
      </c>
      <c r="K59" s="123">
        <f>J59*1.043</f>
        <v>333.96964299999996</v>
      </c>
      <c r="L59" s="123">
        <f>J59/H59*100</f>
        <v>104.3</v>
      </c>
      <c r="M59" s="123">
        <f>K59/J59*100</f>
        <v>104.3</v>
      </c>
    </row>
    <row r="60" spans="1:13" ht="13.5" customHeight="1" thickBot="1">
      <c r="A60" s="117" t="s">
        <v>308</v>
      </c>
      <c r="B60" s="135"/>
      <c r="C60" s="118"/>
      <c r="D60" s="150" t="s">
        <v>220</v>
      </c>
      <c r="E60" s="150"/>
      <c r="F60" s="120">
        <v>47</v>
      </c>
      <c r="G60" s="121"/>
      <c r="H60" s="121"/>
      <c r="I60" s="122"/>
      <c r="J60" s="123"/>
      <c r="K60" s="123"/>
      <c r="L60" s="123"/>
      <c r="M60" s="123"/>
    </row>
    <row r="61" spans="1:13" ht="18.75" customHeight="1" thickBot="1">
      <c r="A61" s="151"/>
      <c r="B61" s="110">
        <v>1</v>
      </c>
      <c r="C61" s="118"/>
      <c r="D61" s="150" t="s">
        <v>226</v>
      </c>
      <c r="E61" s="150"/>
      <c r="F61" s="120">
        <v>48</v>
      </c>
      <c r="G61" s="121">
        <v>854</v>
      </c>
      <c r="H61" s="121">
        <v>854</v>
      </c>
      <c r="I61" s="122">
        <f>H61/G61*100</f>
        <v>100</v>
      </c>
      <c r="J61" s="123">
        <f>H61*1.043</f>
        <v>890.72199999999998</v>
      </c>
      <c r="K61" s="123">
        <f>J61*1.043</f>
        <v>929.02304599999991</v>
      </c>
      <c r="L61" s="123">
        <f>J61/H61*100</f>
        <v>104.3</v>
      </c>
      <c r="M61" s="123">
        <f>K61/J61*100</f>
        <v>104.3</v>
      </c>
    </row>
    <row r="62" spans="1:13" ht="17.25" customHeight="1" thickBot="1">
      <c r="A62" s="151"/>
      <c r="B62" s="110">
        <v>2</v>
      </c>
      <c r="C62" s="118"/>
      <c r="D62" s="150" t="s">
        <v>309</v>
      </c>
      <c r="E62" s="150"/>
      <c r="F62" s="120">
        <v>49</v>
      </c>
      <c r="G62" s="121">
        <v>853</v>
      </c>
      <c r="H62" s="121">
        <v>853</v>
      </c>
      <c r="I62" s="122">
        <f>H62/G62*100</f>
        <v>100</v>
      </c>
      <c r="J62" s="123">
        <f>H62*1.043</f>
        <v>889.67899999999997</v>
      </c>
      <c r="K62" s="123">
        <f>J62*1.043</f>
        <v>927.9351969999999</v>
      </c>
      <c r="L62" s="123">
        <f>J62/H62*100</f>
        <v>104.3</v>
      </c>
      <c r="M62" s="123">
        <f>K62/J62*100</f>
        <v>104.3</v>
      </c>
    </row>
    <row r="63" spans="1:13" ht="28.5" customHeight="1" thickBot="1">
      <c r="A63" s="151"/>
      <c r="B63" s="110">
        <v>3</v>
      </c>
      <c r="C63" s="118"/>
      <c r="D63" s="150" t="s">
        <v>310</v>
      </c>
      <c r="E63" s="150"/>
      <c r="F63" s="120">
        <v>50</v>
      </c>
      <c r="G63" s="122">
        <v>3380</v>
      </c>
      <c r="H63" s="122">
        <v>3117</v>
      </c>
      <c r="I63" s="122">
        <f>H63/G63*100</f>
        <v>92.218934911242599</v>
      </c>
      <c r="J63" s="123">
        <f>H63*1.043</f>
        <v>3251.0309999999999</v>
      </c>
      <c r="K63" s="123">
        <f>J63*1.043</f>
        <v>3390.8253329999998</v>
      </c>
      <c r="L63" s="123">
        <f>J63/H63*100</f>
        <v>104.3</v>
      </c>
      <c r="M63" s="123">
        <f>K63/J63*100</f>
        <v>104.3</v>
      </c>
    </row>
    <row r="64" spans="1:13" ht="40.5" customHeight="1" thickBot="1">
      <c r="A64" s="151"/>
      <c r="B64" s="110">
        <v>4</v>
      </c>
      <c r="C64" s="118"/>
      <c r="D64" s="150" t="s">
        <v>311</v>
      </c>
      <c r="E64" s="150"/>
      <c r="F64" s="120">
        <v>51</v>
      </c>
      <c r="G64" s="122"/>
      <c r="H64" s="122"/>
      <c r="I64" s="122"/>
      <c r="J64" s="123"/>
      <c r="K64" s="123"/>
      <c r="L64" s="123"/>
      <c r="M64" s="123"/>
    </row>
    <row r="65" spans="1:13" ht="40.5" customHeight="1" thickBot="1">
      <c r="A65" s="151"/>
      <c r="B65" s="110">
        <v>5</v>
      </c>
      <c r="C65" s="118"/>
      <c r="D65" s="150" t="s">
        <v>312</v>
      </c>
      <c r="E65" s="150"/>
      <c r="F65" s="120">
        <v>52</v>
      </c>
      <c r="G65" s="122">
        <f>G14/G62</f>
        <v>58.275498241500586</v>
      </c>
      <c r="H65" s="122">
        <f>H14/H62</f>
        <v>53.820633059788982</v>
      </c>
      <c r="I65" s="122">
        <f>H65/G65*100</f>
        <v>92.355509062745185</v>
      </c>
      <c r="J65" s="123">
        <f>H65*1.043</f>
        <v>56.134920281359904</v>
      </c>
      <c r="K65" s="123">
        <f>J65*1.043</f>
        <v>58.548721853458375</v>
      </c>
      <c r="L65" s="123">
        <f>J65/H65*100</f>
        <v>104.3</v>
      </c>
      <c r="M65" s="123">
        <f>K65/J65*100</f>
        <v>104.3</v>
      </c>
    </row>
    <row r="66" spans="1:13" ht="54.75" customHeight="1" thickBot="1">
      <c r="A66" s="151"/>
      <c r="B66" s="110">
        <v>6</v>
      </c>
      <c r="C66" s="118"/>
      <c r="D66" s="150" t="s">
        <v>313</v>
      </c>
      <c r="E66" s="150"/>
      <c r="F66" s="120">
        <v>53</v>
      </c>
      <c r="G66" s="122"/>
      <c r="H66" s="122"/>
      <c r="I66" s="122"/>
      <c r="J66" s="123"/>
      <c r="K66" s="123"/>
      <c r="L66" s="123"/>
      <c r="M66" s="123"/>
    </row>
    <row r="67" spans="1:13" ht="39" customHeight="1" thickBot="1">
      <c r="A67" s="151"/>
      <c r="B67" s="110">
        <v>7</v>
      </c>
      <c r="C67" s="118"/>
      <c r="D67" s="150" t="s">
        <v>314</v>
      </c>
      <c r="E67" s="150"/>
      <c r="F67" s="120">
        <v>54</v>
      </c>
      <c r="G67" s="122"/>
      <c r="H67" s="122"/>
      <c r="I67" s="122"/>
      <c r="J67" s="123"/>
      <c r="K67" s="123"/>
      <c r="L67" s="123"/>
      <c r="M67" s="123"/>
    </row>
    <row r="68" spans="1:13" ht="28.5" customHeight="1" thickBot="1">
      <c r="A68" s="151"/>
      <c r="B68" s="110">
        <v>8</v>
      </c>
      <c r="C68" s="118"/>
      <c r="D68" s="150" t="s">
        <v>315</v>
      </c>
      <c r="E68" s="150"/>
      <c r="F68" s="120">
        <v>55</v>
      </c>
      <c r="G68" s="122">
        <f>G19/G13*1000</f>
        <v>994.97103315094944</v>
      </c>
      <c r="H68" s="122">
        <f>H19/H13*1000</f>
        <v>994.55480048788991</v>
      </c>
      <c r="I68" s="122">
        <f>H68/G68*100</f>
        <v>99.958166353673491</v>
      </c>
      <c r="J68" s="123">
        <f>H68*1.043</f>
        <v>1037.3206569088691</v>
      </c>
      <c r="K68" s="123">
        <f>J68*1.043</f>
        <v>1081.9254451559505</v>
      </c>
      <c r="L68" s="123">
        <f>J68/H68*100</f>
        <v>104.3</v>
      </c>
      <c r="M68" s="123">
        <f>K68/J68*100</f>
        <v>104.3</v>
      </c>
    </row>
    <row r="69" spans="1:13" ht="13.5" customHeight="1" thickBot="1">
      <c r="A69" s="151"/>
      <c r="B69" s="110">
        <v>9</v>
      </c>
      <c r="C69" s="118"/>
      <c r="D69" s="150" t="s">
        <v>239</v>
      </c>
      <c r="E69" s="150"/>
      <c r="F69" s="120">
        <v>56</v>
      </c>
      <c r="G69" s="121">
        <v>0</v>
      </c>
      <c r="H69" s="121">
        <v>0</v>
      </c>
      <c r="I69" s="122"/>
      <c r="J69" s="123">
        <f>H69*1.043</f>
        <v>0</v>
      </c>
      <c r="K69" s="123">
        <f>J69*1.043</f>
        <v>0</v>
      </c>
      <c r="L69" s="123">
        <v>0</v>
      </c>
      <c r="M69" s="123">
        <v>0</v>
      </c>
    </row>
    <row r="70" spans="1:13" ht="13.5" customHeight="1" thickBot="1">
      <c r="A70" s="151"/>
      <c r="B70" s="110">
        <v>10</v>
      </c>
      <c r="C70" s="118"/>
      <c r="D70" s="150" t="s">
        <v>316</v>
      </c>
      <c r="E70" s="150"/>
      <c r="F70" s="120">
        <v>57</v>
      </c>
      <c r="G70" s="121">
        <v>941</v>
      </c>
      <c r="H70" s="121">
        <v>941</v>
      </c>
      <c r="I70" s="122">
        <f>H70/G70*100</f>
        <v>100</v>
      </c>
      <c r="J70" s="123">
        <f>H70*1.043</f>
        <v>981.46299999999997</v>
      </c>
      <c r="K70" s="123">
        <f>J70*1.043</f>
        <v>1023.6659089999999</v>
      </c>
      <c r="L70" s="123">
        <f>J70/H70*100</f>
        <v>104.3</v>
      </c>
      <c r="M70" s="123">
        <f>K70/J70*100</f>
        <v>104.3</v>
      </c>
    </row>
    <row r="71" spans="1:13">
      <c r="A71" s="136"/>
      <c r="B71" s="137"/>
      <c r="C71" s="138"/>
      <c r="D71" s="139"/>
      <c r="E71" s="139"/>
      <c r="F71" s="101"/>
      <c r="G71" s="102"/>
      <c r="H71" s="102"/>
      <c r="I71" s="100"/>
      <c r="J71" s="101"/>
      <c r="K71" s="102"/>
      <c r="L71" s="100"/>
      <c r="M71" s="100"/>
    </row>
    <row r="72" spans="1:13">
      <c r="A72" s="136"/>
      <c r="B72" s="137"/>
      <c r="C72" s="138"/>
      <c r="D72" s="140" t="s">
        <v>317</v>
      </c>
      <c r="E72" s="139" t="s">
        <v>318</v>
      </c>
      <c r="F72" s="101"/>
      <c r="G72" s="102"/>
      <c r="H72" s="102"/>
      <c r="I72" s="100"/>
      <c r="J72" s="101"/>
      <c r="K72" s="102"/>
      <c r="L72" s="100"/>
      <c r="M72" s="100"/>
    </row>
    <row r="73" spans="1:13">
      <c r="A73" s="137"/>
      <c r="B73" s="137"/>
      <c r="C73" s="141"/>
      <c r="D73" s="137" t="s">
        <v>319</v>
      </c>
      <c r="E73" s="142" t="s">
        <v>320</v>
      </c>
      <c r="F73" s="101"/>
      <c r="G73" s="102"/>
      <c r="H73" s="102"/>
      <c r="I73" s="100"/>
      <c r="J73" s="101"/>
      <c r="K73" s="102"/>
      <c r="L73" s="100"/>
      <c r="M73" s="100"/>
    </row>
    <row r="74" spans="1:13">
      <c r="A74" s="137"/>
      <c r="B74" s="137"/>
      <c r="C74" s="141"/>
      <c r="D74" s="137"/>
      <c r="E74" s="142"/>
      <c r="F74" s="101"/>
      <c r="G74" s="102"/>
      <c r="H74" s="102"/>
      <c r="I74" s="100"/>
      <c r="J74" s="101"/>
      <c r="K74" s="102"/>
      <c r="L74" s="100"/>
      <c r="M74" s="100"/>
    </row>
    <row r="75" spans="1:13" ht="15.75" customHeight="1">
      <c r="A75" s="137"/>
      <c r="B75" s="137"/>
      <c r="C75" s="141"/>
      <c r="D75" s="137"/>
      <c r="E75" s="148"/>
      <c r="F75" s="148"/>
      <c r="G75" s="149"/>
      <c r="H75" s="149"/>
      <c r="I75" s="149"/>
      <c r="J75" s="149"/>
      <c r="K75" s="149"/>
      <c r="L75" s="149"/>
      <c r="M75" s="149"/>
    </row>
    <row r="76" spans="1:13" ht="15.75" customHeight="1">
      <c r="A76" s="160" t="s">
        <v>325</v>
      </c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</row>
    <row r="77" spans="1:13" ht="6.75" customHeight="1">
      <c r="A77" s="160"/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</row>
    <row r="78" spans="1:13" ht="18">
      <c r="A78" s="161" t="s">
        <v>326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</row>
    <row r="79" spans="1:13">
      <c r="A79" s="137"/>
      <c r="B79" s="137"/>
      <c r="C79" s="141"/>
      <c r="D79" s="137"/>
      <c r="E79" s="142"/>
      <c r="F79" s="101"/>
      <c r="G79" s="102"/>
      <c r="H79" s="102"/>
      <c r="I79" s="100"/>
      <c r="J79" s="101"/>
      <c r="K79" s="102"/>
      <c r="L79" s="100"/>
      <c r="M79" s="100"/>
    </row>
    <row r="80" spans="1:13">
      <c r="A80" s="137"/>
      <c r="B80" s="137"/>
      <c r="C80" s="141"/>
      <c r="D80" s="137"/>
      <c r="E80" s="142"/>
      <c r="F80" s="101"/>
      <c r="G80" s="102"/>
      <c r="H80" s="102"/>
      <c r="I80" s="100"/>
      <c r="J80" s="101"/>
      <c r="K80" s="102"/>
      <c r="L80" s="100"/>
      <c r="M80" s="100"/>
    </row>
    <row r="81" spans="1:13">
      <c r="A81" s="137"/>
      <c r="B81" s="137"/>
      <c r="C81" s="141"/>
      <c r="D81" s="137"/>
      <c r="E81" s="142"/>
      <c r="F81" s="101"/>
      <c r="G81" s="102"/>
      <c r="H81" s="102"/>
      <c r="I81" s="100"/>
      <c r="J81" s="101"/>
      <c r="K81" s="102"/>
      <c r="L81" s="100"/>
      <c r="M81" s="100"/>
    </row>
  </sheetData>
  <mergeCells count="71">
    <mergeCell ref="I1:M1"/>
    <mergeCell ref="I2:M2"/>
    <mergeCell ref="A76:M77"/>
    <mergeCell ref="A78:M78"/>
    <mergeCell ref="A7:M7"/>
    <mergeCell ref="A10:C11"/>
    <mergeCell ref="D10:E11"/>
    <mergeCell ref="F10:F11"/>
    <mergeCell ref="G10:G11"/>
    <mergeCell ref="H10:H11"/>
    <mergeCell ref="I10:I11"/>
    <mergeCell ref="J10:J11"/>
    <mergeCell ref="K10:K11"/>
    <mergeCell ref="L10:M10"/>
    <mergeCell ref="B12:C12"/>
    <mergeCell ref="D12:E12"/>
    <mergeCell ref="D13:E13"/>
    <mergeCell ref="A14:A18"/>
    <mergeCell ref="D14:E14"/>
    <mergeCell ref="D17:E17"/>
    <mergeCell ref="D18:E18"/>
    <mergeCell ref="D19:E19"/>
    <mergeCell ref="A20:A33"/>
    <mergeCell ref="D20:E20"/>
    <mergeCell ref="B21:B31"/>
    <mergeCell ref="D21:E21"/>
    <mergeCell ref="D22:E22"/>
    <mergeCell ref="D23:E23"/>
    <mergeCell ref="D31:E31"/>
    <mergeCell ref="D32:E32"/>
    <mergeCell ref="D33:E33"/>
    <mergeCell ref="D34:E34"/>
    <mergeCell ref="D35:E35"/>
    <mergeCell ref="D36:E36"/>
    <mergeCell ref="A37:A48"/>
    <mergeCell ref="D37:E37"/>
    <mergeCell ref="D38:E38"/>
    <mergeCell ref="D39:E39"/>
    <mergeCell ref="D40:E40"/>
    <mergeCell ref="D41:E41"/>
    <mergeCell ref="D42:E42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A61:A70"/>
    <mergeCell ref="D61:E61"/>
    <mergeCell ref="D62:E62"/>
    <mergeCell ref="D63:E63"/>
    <mergeCell ref="D64:E64"/>
    <mergeCell ref="D70:E70"/>
    <mergeCell ref="D65:E65"/>
    <mergeCell ref="D66:E66"/>
    <mergeCell ref="D67:E67"/>
    <mergeCell ref="D68:E68"/>
    <mergeCell ref="D69:E69"/>
    <mergeCell ref="D55:E55"/>
    <mergeCell ref="D56:E56"/>
    <mergeCell ref="D57:E57"/>
    <mergeCell ref="D59:E59"/>
    <mergeCell ref="D60:E60"/>
    <mergeCell ref="E75:F75"/>
    <mergeCell ref="G75:M75"/>
  </mergeCells>
  <pageMargins left="0.70000000000000007" right="0.70000000000000007" top="1.0457000000000001" bottom="1.0457000000000001" header="0.75000000000000011" footer="0.75000000000000011"/>
  <pageSetup paperSize="9" scale="71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</TotalTime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Anexa2</vt:lpstr>
      <vt:lpstr>Anexa_1</vt:lpstr>
      <vt:lpstr>Anexa_1!Zona_de_imprimat</vt:lpstr>
      <vt:lpstr>Anexa2!Zona_de_imprimat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Iorgu</dc:creator>
  <cp:lastModifiedBy>utilizator buget6</cp:lastModifiedBy>
  <cp:revision>5</cp:revision>
  <cp:lastPrinted>2020-12-28T09:06:13Z</cp:lastPrinted>
  <dcterms:created xsi:type="dcterms:W3CDTF">2011-11-22T14:53:52Z</dcterms:created>
  <dcterms:modified xsi:type="dcterms:W3CDTF">2020-12-28T09:06:27Z</dcterms:modified>
</cp:coreProperties>
</file>